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mizusima\Desktop\経費_20261024\"/>
    </mc:Choice>
  </mc:AlternateContent>
  <xr:revisionPtr revIDLastSave="0" documentId="13_ncr:1_{4D886D16-3E85-41FE-88DD-779758D99F42}" xr6:coauthVersionLast="47" xr6:coauthVersionMax="47" xr10:uidLastSave="{00000000-0000-0000-0000-000000000000}"/>
  <bookViews>
    <workbookView xWindow="28680" yWindow="-12870" windowWidth="29040" windowHeight="15720" xr2:uid="{E8416EBA-C101-4F55-A3BC-F1E7C7AF1ADC}"/>
  </bookViews>
  <sheets>
    <sheet name="入力について" sheetId="9" r:id="rId1"/>
    <sheet name="入力ボックス" sheetId="8" r:id="rId2"/>
    <sheet name="○○費" sheetId="3" r:id="rId3"/>
    <sheet name="リスト" sheetId="7" state="hidden" r:id="rId4"/>
  </sheets>
  <definedNames>
    <definedName name="_xlnm._FilterDatabase" localSheetId="2" hidden="1">○○費!$B$8:$J$109</definedName>
    <definedName name="_xlnm._FilterDatabase" localSheetId="3" hidden="1">リスト!$C$2:$C$13</definedName>
    <definedName name="Done_Apr">#REF!</definedName>
    <definedName name="Done_Aug">#REF!</definedName>
    <definedName name="Done_Dec">#REF!</definedName>
    <definedName name="Done_Feb">#REF!</definedName>
    <definedName name="Done_Jan">#REF!</definedName>
    <definedName name="Done_Jul">#REF!</definedName>
    <definedName name="Done_Jun">#REF!</definedName>
    <definedName name="Done_Mar">#REF!</definedName>
    <definedName name="Done_May">#REF!</definedName>
    <definedName name="Done_Nov">#REF!</definedName>
    <definedName name="Done_Oct">#REF!</definedName>
    <definedName name="Done_Sep">#REF!</definedName>
    <definedName name="_xlnm.Print_Area" localSheetId="2">○○費!$B:$J</definedName>
    <definedName name="_xlnm.Print_Area" localSheetId="0">入力について!$A$1:$E$78</definedName>
    <definedName name="あ">#REF!</definedName>
    <definedName name="完了">#REF!,#REF!,#REF!,#REF!,#REF!,#REF!,#REF!,#REF!,#REF!,#REF!,#REF!,#REF!</definedName>
    <definedName name="変更前">#REF!</definedName>
    <definedName name="変更前1">#REF!</definedName>
    <definedName name="変更前2">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3" l="1"/>
  <c r="M108" i="3"/>
  <c r="L108" i="3"/>
  <c r="D108" i="3"/>
  <c r="B108" i="3"/>
  <c r="M107" i="3"/>
  <c r="D107" i="3"/>
  <c r="B107" i="3"/>
  <c r="M106" i="3"/>
  <c r="L106" i="3"/>
  <c r="D106" i="3"/>
  <c r="B106" i="3"/>
  <c r="M105" i="3"/>
  <c r="L105" i="3"/>
  <c r="D105" i="3"/>
  <c r="B105" i="3"/>
  <c r="M104" i="3"/>
  <c r="L104" i="3"/>
  <c r="D104" i="3"/>
  <c r="B104" i="3"/>
  <c r="M103" i="3"/>
  <c r="L103" i="3"/>
  <c r="D103" i="3"/>
  <c r="B103" i="3"/>
  <c r="M102" i="3"/>
  <c r="L102" i="3"/>
  <c r="D102" i="3"/>
  <c r="B102" i="3"/>
  <c r="M101" i="3"/>
  <c r="L101" i="3"/>
  <c r="D101" i="3"/>
  <c r="B101" i="3"/>
  <c r="M100" i="3"/>
  <c r="L100" i="3"/>
  <c r="D100" i="3"/>
  <c r="B100" i="3"/>
  <c r="M99" i="3"/>
  <c r="L99" i="3"/>
  <c r="D99" i="3"/>
  <c r="B99" i="3"/>
  <c r="M98" i="3"/>
  <c r="L98" i="3"/>
  <c r="D98" i="3"/>
  <c r="B98" i="3"/>
  <c r="M97" i="3"/>
  <c r="L97" i="3"/>
  <c r="D97" i="3"/>
  <c r="B97" i="3"/>
  <c r="M96" i="3"/>
  <c r="L96" i="3"/>
  <c r="D96" i="3"/>
  <c r="B96" i="3"/>
  <c r="M95" i="3"/>
  <c r="L95" i="3"/>
  <c r="D95" i="3"/>
  <c r="B95" i="3"/>
  <c r="M94" i="3"/>
  <c r="L94" i="3"/>
  <c r="D94" i="3"/>
  <c r="B94" i="3"/>
  <c r="M93" i="3"/>
  <c r="L93" i="3"/>
  <c r="D93" i="3"/>
  <c r="B93" i="3"/>
  <c r="M92" i="3"/>
  <c r="L92" i="3"/>
  <c r="D92" i="3"/>
  <c r="B92" i="3"/>
  <c r="M91" i="3"/>
  <c r="L91" i="3"/>
  <c r="D91" i="3"/>
  <c r="B91" i="3"/>
  <c r="M90" i="3"/>
  <c r="L90" i="3"/>
  <c r="D90" i="3"/>
  <c r="B90" i="3"/>
  <c r="M89" i="3"/>
  <c r="L89" i="3"/>
  <c r="D89" i="3"/>
  <c r="B89" i="3"/>
  <c r="M88" i="3"/>
  <c r="L88" i="3"/>
  <c r="D88" i="3"/>
  <c r="B88" i="3"/>
  <c r="M87" i="3"/>
  <c r="L87" i="3"/>
  <c r="D87" i="3"/>
  <c r="B87" i="3"/>
  <c r="M86" i="3"/>
  <c r="L86" i="3"/>
  <c r="D86" i="3"/>
  <c r="B86" i="3"/>
  <c r="M85" i="3"/>
  <c r="L85" i="3"/>
  <c r="D85" i="3"/>
  <c r="B85" i="3"/>
  <c r="M84" i="3"/>
  <c r="L84" i="3"/>
  <c r="D84" i="3"/>
  <c r="B84" i="3"/>
  <c r="M83" i="3"/>
  <c r="L83" i="3"/>
  <c r="D83" i="3"/>
  <c r="B83" i="3"/>
  <c r="M82" i="3"/>
  <c r="L82" i="3"/>
  <c r="D82" i="3"/>
  <c r="B82" i="3"/>
  <c r="M81" i="3"/>
  <c r="L81" i="3"/>
  <c r="D81" i="3"/>
  <c r="B81" i="3"/>
  <c r="M80" i="3"/>
  <c r="L80" i="3"/>
  <c r="D80" i="3"/>
  <c r="B80" i="3"/>
  <c r="M79" i="3"/>
  <c r="L79" i="3"/>
  <c r="D79" i="3"/>
  <c r="B79" i="3"/>
  <c r="M78" i="3"/>
  <c r="L78" i="3"/>
  <c r="D78" i="3"/>
  <c r="B78" i="3"/>
  <c r="M77" i="3"/>
  <c r="L77" i="3"/>
  <c r="D77" i="3"/>
  <c r="B77" i="3"/>
  <c r="M76" i="3"/>
  <c r="L76" i="3"/>
  <c r="D76" i="3"/>
  <c r="B76" i="3"/>
  <c r="M75" i="3"/>
  <c r="L75" i="3"/>
  <c r="D75" i="3"/>
  <c r="B75" i="3"/>
  <c r="M74" i="3"/>
  <c r="L74" i="3"/>
  <c r="D74" i="3"/>
  <c r="B74" i="3"/>
  <c r="M73" i="3"/>
  <c r="L73" i="3"/>
  <c r="D73" i="3"/>
  <c r="B73" i="3"/>
  <c r="M72" i="3"/>
  <c r="L72" i="3"/>
  <c r="D72" i="3"/>
  <c r="B72" i="3"/>
  <c r="M71" i="3"/>
  <c r="L71" i="3"/>
  <c r="D71" i="3"/>
  <c r="B71" i="3"/>
  <c r="M70" i="3"/>
  <c r="L70" i="3"/>
  <c r="D70" i="3"/>
  <c r="B70" i="3"/>
  <c r="M69" i="3"/>
  <c r="L69" i="3"/>
  <c r="D69" i="3"/>
  <c r="B69" i="3"/>
  <c r="M68" i="3"/>
  <c r="L68" i="3"/>
  <c r="D68" i="3"/>
  <c r="B68" i="3"/>
  <c r="M67" i="3"/>
  <c r="L67" i="3"/>
  <c r="D67" i="3"/>
  <c r="B67" i="3"/>
  <c r="M66" i="3"/>
  <c r="L66" i="3"/>
  <c r="D66" i="3"/>
  <c r="B66" i="3"/>
  <c r="M65" i="3"/>
  <c r="L65" i="3"/>
  <c r="D65" i="3"/>
  <c r="B65" i="3"/>
  <c r="M64" i="3"/>
  <c r="L64" i="3"/>
  <c r="D64" i="3"/>
  <c r="B64" i="3"/>
  <c r="M63" i="3"/>
  <c r="L63" i="3"/>
  <c r="D63" i="3"/>
  <c r="B63" i="3"/>
  <c r="M62" i="3"/>
  <c r="L62" i="3"/>
  <c r="D62" i="3"/>
  <c r="B62" i="3"/>
  <c r="M61" i="3"/>
  <c r="L61" i="3"/>
  <c r="D61" i="3"/>
  <c r="B61" i="3"/>
  <c r="M60" i="3"/>
  <c r="L60" i="3"/>
  <c r="D60" i="3"/>
  <c r="B60" i="3"/>
  <c r="M59" i="3"/>
  <c r="L59" i="3"/>
  <c r="D59" i="3"/>
  <c r="B59" i="3"/>
  <c r="D8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C6" i="3"/>
  <c r="L9" i="3" l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K28" i="3" s="1"/>
  <c r="J6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9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B2" i="3"/>
  <c r="B1" i="3"/>
  <c r="B3" i="3" l="1"/>
  <c r="I1" i="3"/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9" i="3"/>
  <c r="C109" i="3" l="1"/>
  <c r="D6" i="3" s="1"/>
  <c r="D109" i="3" l="1"/>
  <c r="E6" i="3" l="1"/>
  <c r="F6" i="3"/>
  <c r="G6" i="3" l="1"/>
</calcChain>
</file>

<file path=xl/sharedStrings.xml><?xml version="1.0" encoding="utf-8"?>
<sst xmlns="http://schemas.openxmlformats.org/spreadsheetml/2006/main" count="177" uniqueCount="142">
  <si>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</si>
  <si>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</si>
  <si>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補助金額</t>
    <rPh sb="0" eb="4">
      <t>ホジョキンガク</t>
    </rPh>
    <phoneticPr fontId="2"/>
  </si>
  <si>
    <t>自己負担額</t>
    <rPh sb="0" eb="5">
      <t>ジコフタンガク</t>
    </rPh>
    <phoneticPr fontId="2"/>
  </si>
  <si>
    <t>証ひょう番号</t>
    <rPh sb="0" eb="1">
      <t>アカシ</t>
    </rPh>
    <rPh sb="4" eb="6">
      <t>バンゴウ</t>
    </rPh>
    <phoneticPr fontId="2"/>
  </si>
  <si>
    <t>支払日</t>
    <rPh sb="0" eb="2">
      <t>シハライ</t>
    </rPh>
    <rPh sb="2" eb="3">
      <t>ビ</t>
    </rPh>
    <phoneticPr fontId="2"/>
  </si>
  <si>
    <t>合計</t>
    <rPh sb="0" eb="2">
      <t>ゴウケイ</t>
    </rPh>
    <phoneticPr fontId="2"/>
  </si>
  <si>
    <t>支出内容</t>
    <rPh sb="0" eb="2">
      <t>シシュツ</t>
    </rPh>
    <rPh sb="2" eb="4">
      <t>ナイヨウ</t>
    </rPh>
    <phoneticPr fontId="2"/>
  </si>
  <si>
    <t>イベント名</t>
    <rPh sb="4" eb="5">
      <t>メイ</t>
    </rPh>
    <phoneticPr fontId="2"/>
  </si>
  <si>
    <t>支払先</t>
    <rPh sb="0" eb="2">
      <t>シハライ</t>
    </rPh>
    <rPh sb="2" eb="3">
      <t>サキ</t>
    </rPh>
    <phoneticPr fontId="2"/>
  </si>
  <si>
    <t>①人件費</t>
  </si>
  <si>
    <t>②委員等謝金</t>
  </si>
  <si>
    <t>③地域振興等機関旅費</t>
  </si>
  <si>
    <t>④参画事業者旅費</t>
  </si>
  <si>
    <t>⑤会議費</t>
  </si>
  <si>
    <t>⑥借料</t>
  </si>
  <si>
    <t>⑦設営・設計費</t>
  </si>
  <si>
    <t>⑧展示会等出展費</t>
  </si>
  <si>
    <t>⑨保険料</t>
  </si>
  <si>
    <t>⑩消耗品・備品費</t>
  </si>
  <si>
    <t>⑪通信運搬費</t>
  </si>
  <si>
    <t>⑫広報費</t>
  </si>
  <si>
    <t>⑬印刷製本費</t>
  </si>
  <si>
    <t>⑭雑役務費</t>
  </si>
  <si>
    <t>⑮委託・外注費</t>
  </si>
  <si>
    <t>⑯水道光熱費</t>
  </si>
  <si>
    <t>補助率</t>
    <rPh sb="0" eb="3">
      <t>ホジョリツ</t>
    </rPh>
    <phoneticPr fontId="11"/>
  </si>
  <si>
    <t>定額</t>
    <rPh sb="0" eb="2">
      <t>テイガク</t>
    </rPh>
    <phoneticPr fontId="11"/>
  </si>
  <si>
    <t>2/3以内</t>
    <rPh sb="3" eb="5">
      <t>イナイ</t>
    </rPh>
    <phoneticPr fontId="11"/>
  </si>
  <si>
    <t>費目</t>
    <rPh sb="0" eb="2">
      <t>ヒモク</t>
    </rPh>
    <phoneticPr fontId="2"/>
  </si>
  <si>
    <r>
      <rPr>
        <sz val="8"/>
        <color theme="1"/>
        <rFont val="Meiryo UI"/>
        <family val="3"/>
        <charset val="128"/>
      </rPr>
      <t xml:space="preserve">発注・申込・契約日
</t>
    </r>
    <r>
      <rPr>
        <sz val="9"/>
        <color theme="1"/>
        <rFont val="Meiryo UI"/>
        <family val="3"/>
        <charset val="128"/>
      </rPr>
      <t>(予約日)</t>
    </r>
    <rPh sb="0" eb="2">
      <t>ハッチュウ</t>
    </rPh>
    <rPh sb="3" eb="5">
      <t>モウシコミ</t>
    </rPh>
    <rPh sb="6" eb="8">
      <t>ケイヤク</t>
    </rPh>
    <rPh sb="8" eb="9">
      <t>ビ</t>
    </rPh>
    <rPh sb="11" eb="13">
      <t>ヨヤク</t>
    </rPh>
    <rPh sb="13" eb="14">
      <t>ヒ</t>
    </rPh>
    <phoneticPr fontId="2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</si>
  <si>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</si>
  <si>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</si>
  <si>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</si>
  <si>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</si>
  <si>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</si>
  <si>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</si>
  <si>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</si>
  <si>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</si>
  <si>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</si>
  <si>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</si>
  <si>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</si>
  <si>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</si>
  <si>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</si>
  <si>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</si>
  <si>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</si>
  <si>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</si>
  <si>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1-</t>
    <phoneticPr fontId="2"/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</si>
  <si>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</si>
  <si>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</si>
  <si>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</si>
  <si>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</si>
  <si>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</si>
  <si>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</si>
  <si>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</si>
  <si>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</si>
  <si>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</si>
  <si>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</si>
  <si>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</si>
  <si>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</si>
  <si>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</si>
  <si>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</si>
  <si>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</si>
  <si>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1桁</t>
    <rPh sb="1" eb="2">
      <t>ケタ</t>
    </rPh>
    <phoneticPr fontId="2"/>
  </si>
  <si>
    <t>証ひょう番号</t>
    <phoneticPr fontId="2"/>
  </si>
  <si>
    <t>補助率</t>
    <rPh sb="0" eb="3">
      <t>ホジョリツ</t>
    </rPh>
    <phoneticPr fontId="2"/>
  </si>
  <si>
    <t>補助事業に
要する経費</t>
    <rPh sb="0" eb="4">
      <t>ホジョジギョウ</t>
    </rPh>
    <rPh sb="6" eb="7">
      <t>ヨウ</t>
    </rPh>
    <rPh sb="9" eb="11">
      <t>ケイヒ</t>
    </rPh>
    <phoneticPr fontId="2"/>
  </si>
  <si>
    <r>
      <t>補助事業者基本情報　</t>
    </r>
    <r>
      <rPr>
        <b/>
        <sz val="10"/>
        <color theme="1"/>
        <rFont val="Meiryo UI"/>
        <family val="3"/>
        <charset val="128"/>
      </rPr>
      <t>※緑色のセルに必要事項を入力して下さい。</t>
    </r>
    <rPh sb="1" eb="3">
      <t>ミドリイロ</t>
    </rPh>
    <phoneticPr fontId="5"/>
  </si>
  <si>
    <t>申請者番号</t>
    <rPh sb="0" eb="3">
      <t>シンセイシャ</t>
    </rPh>
    <rPh sb="3" eb="5">
      <t>バンゴウ</t>
    </rPh>
    <phoneticPr fontId="5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</si>
  <si>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5"/>
  </si>
  <si>
    <t>取組</t>
    <rPh sb="0" eb="2">
      <t>トリクミ</t>
    </rPh>
    <phoneticPr fontId="5"/>
  </si>
  <si>
    <t>経理処理</t>
    <rPh sb="0" eb="4">
      <t>ケイリショリ</t>
    </rPh>
    <phoneticPr fontId="5"/>
  </si>
  <si>
    <t>完了日</t>
    <rPh sb="0" eb="3">
      <t>カンリョウビ</t>
    </rPh>
    <phoneticPr fontId="11"/>
  </si>
  <si>
    <t>交付決定日</t>
    <rPh sb="0" eb="5">
      <t>コウフケッテイビ</t>
    </rPh>
    <phoneticPr fontId="5"/>
  </si>
  <si>
    <t>文書発信日付</t>
    <rPh sb="0" eb="2">
      <t>ブンショ</t>
    </rPh>
    <rPh sb="2" eb="4">
      <t>ハッシン</t>
    </rPh>
    <rPh sb="4" eb="6">
      <t>ヒヅケ</t>
    </rPh>
    <phoneticPr fontId="11"/>
  </si>
  <si>
    <t>書類</t>
    <rPh sb="0" eb="2">
      <t>ショルイ</t>
    </rPh>
    <phoneticPr fontId="2"/>
  </si>
  <si>
    <t>費目(共通)</t>
    <rPh sb="0" eb="2">
      <t>ヒモク</t>
    </rPh>
    <rPh sb="3" eb="5">
      <t>キョウツウ</t>
    </rPh>
    <phoneticPr fontId="2"/>
  </si>
  <si>
    <t>　⑤会議費、⑥借料、⑦設営・設計費、⑧展示会等出展費、⑨保険料、</t>
    <phoneticPr fontId="2"/>
  </si>
  <si>
    <t>　⑩消耗品・備品費、⑪通信運搬費、⑫広報費、⑬印刷製本費、</t>
    <phoneticPr fontId="2"/>
  </si>
  <si>
    <t>　⑮委託・外注費、⑯水道光熱費</t>
    <phoneticPr fontId="2"/>
  </si>
  <si>
    <t>⑧展示会等出展費</t>
    <phoneticPr fontId="2"/>
  </si>
  <si>
    <r>
      <rPr>
        <sz val="8"/>
        <color theme="1"/>
        <rFont val="Meiryo UI"/>
        <family val="3"/>
        <charset val="128"/>
      </rPr>
      <t>発注・申込・契約日</t>
    </r>
    <r>
      <rPr>
        <sz val="9"/>
        <color theme="1"/>
        <rFont val="Meiryo UI"/>
        <family val="3"/>
        <charset val="128"/>
      </rPr>
      <t>(予約日)</t>
    </r>
    <rPh sb="0" eb="2">
      <t>ハッチュウ</t>
    </rPh>
    <rPh sb="3" eb="5">
      <t>モウシコミ</t>
    </rPh>
    <rPh sb="6" eb="8">
      <t>ケイヤク</t>
    </rPh>
    <rPh sb="8" eb="9">
      <t>ビ</t>
    </rPh>
    <rPh sb="10" eb="12">
      <t>ヨヤク</t>
    </rPh>
    <rPh sb="12" eb="13">
      <t>ヒ</t>
    </rPh>
    <phoneticPr fontId="2"/>
  </si>
  <si>
    <t>経費支出管理表_①人件費.xlsx</t>
    <phoneticPr fontId="2"/>
  </si>
  <si>
    <t>経費支出管理表_②委員等謝金.xlsx</t>
    <phoneticPr fontId="2"/>
  </si>
  <si>
    <t>経費支出管理表_⑭雑役務費.xlsx</t>
    <phoneticPr fontId="2"/>
  </si>
  <si>
    <t>経費支出管理表_旅費.xlsx</t>
    <phoneticPr fontId="2"/>
  </si>
  <si>
    <t>■日付チェック(参考)</t>
    <rPh sb="1" eb="3">
      <t>ヒヅケ</t>
    </rPh>
    <rPh sb="8" eb="10">
      <t>サンコウ</t>
    </rPh>
    <phoneticPr fontId="2"/>
  </si>
  <si>
    <t>←完了日：交付決定日～2026/3/31の間で入力する。</t>
    <rPh sb="5" eb="10">
      <t>コウフケッテイビ</t>
    </rPh>
    <phoneticPr fontId="5"/>
  </si>
  <si>
    <t>←採択通知書に記載されている申請者番号(左上の8桁の数字)を入力する。</t>
    <rPh sb="1" eb="6">
      <t>サイタクツウチショ</t>
    </rPh>
    <rPh sb="7" eb="9">
      <t>キサイ</t>
    </rPh>
    <rPh sb="14" eb="17">
      <t>シンセイシャ</t>
    </rPh>
    <rPh sb="17" eb="19">
      <t>バンゴウ</t>
    </rPh>
    <rPh sb="20" eb="22">
      <t>ヒダリウエ</t>
    </rPh>
    <rPh sb="24" eb="25">
      <t>ケタ</t>
    </rPh>
    <rPh sb="26" eb="28">
      <t>スウジ</t>
    </rPh>
    <rPh sb="30" eb="32">
      <t>ニュウリョク</t>
    </rPh>
    <phoneticPr fontId="5"/>
  </si>
  <si>
    <t>←該当する取組を選択する。</t>
  </si>
  <si>
    <t>←該当する経理処理(税込/税別)を選択する。</t>
    <rPh sb="10" eb="12">
      <t>ゼイコ</t>
    </rPh>
    <rPh sb="13" eb="15">
      <t>ゼイベツ</t>
    </rPh>
    <phoneticPr fontId="5"/>
  </si>
  <si>
    <t>←交付決定通知書に記載されている日付(左上の日付)を入力する。</t>
    <rPh sb="1" eb="3">
      <t>コウフ</t>
    </rPh>
    <rPh sb="3" eb="5">
      <t>ケッテイ</t>
    </rPh>
    <rPh sb="5" eb="8">
      <t>ツウチショ</t>
    </rPh>
    <rPh sb="9" eb="11">
      <t>キサイ</t>
    </rPh>
    <rPh sb="16" eb="18">
      <t>ヒヅケ</t>
    </rPh>
    <rPh sb="19" eb="21">
      <t>ヒダリウエ</t>
    </rPh>
    <rPh sb="22" eb="24">
      <t>ヒヅケ</t>
    </rPh>
    <phoneticPr fontId="5"/>
  </si>
  <si>
    <t>ー</t>
    <phoneticPr fontId="2"/>
  </si>
  <si>
    <t>⑰</t>
    <phoneticPr fontId="2"/>
  </si>
  <si>
    <t>17-</t>
    <phoneticPr fontId="2"/>
  </si>
  <si>
    <t>⑰その他に要する経費</t>
    <phoneticPr fontId="2"/>
  </si>
  <si>
    <t>⑤会議費</t>
    <phoneticPr fontId="2"/>
  </si>
  <si>
    <t>⑥借料</t>
    <phoneticPr fontId="2"/>
  </si>
  <si>
    <t>⑦設営・設計費</t>
    <phoneticPr fontId="2"/>
  </si>
  <si>
    <t>⑨保険料</t>
    <phoneticPr fontId="2"/>
  </si>
  <si>
    <t>⑩消耗品・備品費</t>
    <phoneticPr fontId="2"/>
  </si>
  <si>
    <t>⑪通信運搬費</t>
    <phoneticPr fontId="2"/>
  </si>
  <si>
    <t>⑫広報費</t>
    <phoneticPr fontId="2"/>
  </si>
  <si>
    <t>⑬印刷製本費</t>
    <phoneticPr fontId="2"/>
  </si>
  <si>
    <t>⑮委託・外注費</t>
    <phoneticPr fontId="2"/>
  </si>
  <si>
    <t>⑯水道光熱費</t>
    <phoneticPr fontId="2"/>
  </si>
  <si>
    <t>←経費区分を選択してください。</t>
    <rPh sb="1" eb="5">
      <t>ケイヒクブン</t>
    </rPh>
    <rPh sb="6" eb="8">
      <t>センタク</t>
    </rPh>
    <phoneticPr fontId="2"/>
  </si>
  <si>
    <t>取組：</t>
    <phoneticPr fontId="2"/>
  </si>
  <si>
    <t>■経費支出管理表</t>
    <rPh sb="1" eb="3">
      <t>ケイヒ</t>
    </rPh>
    <rPh sb="3" eb="5">
      <t>シシュツ</t>
    </rPh>
    <rPh sb="5" eb="8">
      <t>カンリヒョウ</t>
    </rPh>
    <phoneticPr fontId="5"/>
  </si>
  <si>
    <t>■ファイル名について</t>
    <rPh sb="5" eb="6">
      <t>メイ</t>
    </rPh>
    <phoneticPr fontId="5"/>
  </si>
  <si>
    <t>　申請者番号：採択通知書に記載されている申請者番号(左上の8桁の数字)を記載してください。</t>
    <rPh sb="1" eb="6">
      <t>シンセイシャバンゴウ</t>
    </rPh>
    <phoneticPr fontId="5"/>
  </si>
  <si>
    <t>　YYYYMMDD：提出日を記載してください。</t>
    <rPh sb="10" eb="13">
      <t>テイシュツビ</t>
    </rPh>
    <rPh sb="14" eb="16">
      <t>キサイ</t>
    </rPh>
    <phoneticPr fontId="5"/>
  </si>
  <si>
    <t>■各シートについて</t>
    <rPh sb="1" eb="2">
      <t>カク</t>
    </rPh>
    <phoneticPr fontId="5"/>
  </si>
  <si>
    <t>各シートは別のシートの値を参照しています。シート名の変更や削除しないでください。(必要ないシートは削除ではなく非表示にしてください。）</t>
    <rPh sb="0" eb="1">
      <t>カク</t>
    </rPh>
    <rPh sb="5" eb="6">
      <t>ベツ</t>
    </rPh>
    <rPh sb="11" eb="12">
      <t>アタイ</t>
    </rPh>
    <rPh sb="13" eb="15">
      <t>サンショウ</t>
    </rPh>
    <rPh sb="24" eb="25">
      <t>メイ</t>
    </rPh>
    <rPh sb="26" eb="28">
      <t>ヘンコウ</t>
    </rPh>
    <rPh sb="29" eb="31">
      <t>サクジョ</t>
    </rPh>
    <rPh sb="41" eb="43">
      <t>ヒツヨウ</t>
    </rPh>
    <rPh sb="49" eb="51">
      <t>サクジョ</t>
    </rPh>
    <rPh sb="55" eb="58">
      <t>ヒヒョウジ</t>
    </rPh>
    <phoneticPr fontId="5"/>
  </si>
  <si>
    <t>また、シートの並び順は変更しないでください。</t>
    <rPh sb="7" eb="8">
      <t>ナラ</t>
    </rPh>
    <rPh sb="9" eb="10">
      <t>ジュン</t>
    </rPh>
    <rPh sb="11" eb="13">
      <t>ヘンコウ</t>
    </rPh>
    <phoneticPr fontId="5"/>
  </si>
  <si>
    <t>シートの色</t>
    <rPh sb="4" eb="5">
      <t>イロ</t>
    </rPh>
    <phoneticPr fontId="5"/>
  </si>
  <si>
    <t>シート名</t>
    <rPh sb="3" eb="4">
      <t>メイ</t>
    </rPh>
    <phoneticPr fontId="5"/>
  </si>
  <si>
    <t>備考</t>
    <rPh sb="0" eb="2">
      <t>ビコウ</t>
    </rPh>
    <phoneticPr fontId="5"/>
  </si>
  <si>
    <t>入力ボックス</t>
    <phoneticPr fontId="2"/>
  </si>
  <si>
    <t>複数の書類に共通で記載する項目などを一覧でまとめています。
各書類を記入する前に入力ボックス[シート]のセルへ必要事項を入力してください。</t>
    <phoneticPr fontId="5"/>
  </si>
  <si>
    <t>■入力の注意点</t>
    <phoneticPr fontId="5"/>
  </si>
  <si>
    <t>緑色のセルの入力項目は空欄にはせず、必ず入力してください（任意の入力項目の記入は不要です。）。</t>
    <rPh sb="32" eb="36">
      <t>ニュウリョクコウモク</t>
    </rPh>
    <rPh sb="37" eb="39">
      <t>キニュウ</t>
    </rPh>
    <rPh sb="40" eb="42">
      <t>フヨウ</t>
    </rPh>
    <phoneticPr fontId="5"/>
  </si>
  <si>
    <t>水色のセルの項目は入力ボックス[シート]へ入力した項目を参照します。各書類へ直接入力・上書きしないで下さい。</t>
    <rPh sb="6" eb="8">
      <t>コウモク</t>
    </rPh>
    <phoneticPr fontId="5"/>
  </si>
  <si>
    <t>■各シートの入力の順序について</t>
    <rPh sb="1" eb="2">
      <t>カク</t>
    </rPh>
    <rPh sb="9" eb="11">
      <t>ジュンジョ</t>
    </rPh>
    <phoneticPr fontId="5"/>
  </si>
  <si>
    <t>各シートは必ず以下の順番で入力してください。</t>
    <rPh sb="0" eb="1">
      <t>カク</t>
    </rPh>
    <rPh sb="5" eb="6">
      <t>カナラ</t>
    </rPh>
    <rPh sb="7" eb="9">
      <t>イカ</t>
    </rPh>
    <rPh sb="10" eb="12">
      <t>ジュンバン</t>
    </rPh>
    <rPh sb="13" eb="15">
      <t>ニュウリョク</t>
    </rPh>
    <phoneticPr fontId="2"/>
  </si>
  <si>
    <t>１.入力ボックス[シート]で補助事業者の基本情報を入力する。</t>
    <rPh sb="14" eb="19">
      <t>ホジョジギョウシャ</t>
    </rPh>
    <rPh sb="20" eb="24">
      <t>キホンジョウホウ</t>
    </rPh>
    <rPh sb="25" eb="27">
      <t>ニュウリョク</t>
    </rPh>
    <phoneticPr fontId="2"/>
  </si>
  <si>
    <t>↓</t>
    <phoneticPr fontId="2"/>
  </si>
  <si>
    <t>○○費</t>
    <phoneticPr fontId="2"/>
  </si>
  <si>
    <t>本支出管管理表は共通費目用となります対象となる費目は下記の11個の費目となります。</t>
    <rPh sb="4" eb="6">
      <t>カンリ</t>
    </rPh>
    <rPh sb="6" eb="7">
      <t>ヒョウ</t>
    </rPh>
    <rPh sb="8" eb="12">
      <t>キョウツウヒモク</t>
    </rPh>
    <rPh sb="12" eb="13">
      <t>ヨウ</t>
    </rPh>
    <rPh sb="18" eb="20">
      <t>タイショウ</t>
    </rPh>
    <rPh sb="23" eb="25">
      <t>ヒモク</t>
    </rPh>
    <rPh sb="26" eb="28">
      <t>カキ</t>
    </rPh>
    <rPh sb="31" eb="32">
      <t>コ</t>
    </rPh>
    <rPh sb="33" eb="35">
      <t>ヒモク</t>
    </rPh>
    <phoneticPr fontId="2"/>
  </si>
  <si>
    <t>＜費目共通(11費目)＞</t>
    <rPh sb="1" eb="3">
      <t>ヒモク</t>
    </rPh>
    <rPh sb="3" eb="5">
      <t>キョウツウ</t>
    </rPh>
    <rPh sb="8" eb="10">
      <t>ヒモク</t>
    </rPh>
    <phoneticPr fontId="2"/>
  </si>
  <si>
    <t>＜費目専用(5費目）＞</t>
    <rPh sb="1" eb="3">
      <t>ヒモク</t>
    </rPh>
    <rPh sb="3" eb="5">
      <t>センヨウ</t>
    </rPh>
    <rPh sb="7" eb="9">
      <t>ヒモク</t>
    </rPh>
    <phoneticPr fontId="2"/>
  </si>
  <si>
    <t>・経費支出管理表です。計上する費目が複数ある場合、○○費[シート]を必要分コピーして使用してください。</t>
    <rPh sb="1" eb="3">
      <t>ケイヒ</t>
    </rPh>
    <rPh sb="3" eb="5">
      <t>シシュツ</t>
    </rPh>
    <rPh sb="5" eb="8">
      <t>カンリヒョウ</t>
    </rPh>
    <rPh sb="11" eb="13">
      <t>ケイジョウ</t>
    </rPh>
    <phoneticPr fontId="5"/>
  </si>
  <si>
    <t>■○○費のシート名について</t>
    <rPh sb="3" eb="4">
      <t>ヒ</t>
    </rPh>
    <rPh sb="8" eb="9">
      <t>メイ</t>
    </rPh>
    <phoneticPr fontId="5"/>
  </si>
  <si>
    <t>シート名は○○費[シート]で選択した費目と同一名にしてください。</t>
    <phoneticPr fontId="2"/>
  </si>
  <si>
    <t>（例）</t>
    <phoneticPr fontId="2"/>
  </si>
  <si>
    <t>（１）費目を選択する</t>
    <rPh sb="3" eb="5">
      <t>ヒモク</t>
    </rPh>
    <rPh sb="6" eb="8">
      <t>センタク</t>
    </rPh>
    <phoneticPr fontId="2"/>
  </si>
  <si>
    <t>（２）⑧展示会等出展費を選択した場合</t>
    <rPh sb="4" eb="8">
      <t>テンジカイナド</t>
    </rPh>
    <rPh sb="8" eb="10">
      <t>シュッテン</t>
    </rPh>
    <rPh sb="10" eb="11">
      <t>ヒ</t>
    </rPh>
    <rPh sb="12" eb="14">
      <t>センタク</t>
    </rPh>
    <rPh sb="16" eb="18">
      <t>バアイ</t>
    </rPh>
    <phoneticPr fontId="2"/>
  </si>
  <si>
    <t>シートの見出しの色が異なっています。</t>
    <rPh sb="4" eb="6">
      <t>ミダ</t>
    </rPh>
    <rPh sb="8" eb="9">
      <t>イロ</t>
    </rPh>
    <rPh sb="10" eb="11">
      <t>コト</t>
    </rPh>
    <phoneticPr fontId="5"/>
  </si>
  <si>
    <t>２.○○費[シート]の入力欄に経費を入力する。※　証ひょう番号は自動採番されます。</t>
    <rPh sb="11" eb="14">
      <t>ニュウリョクラン</t>
    </rPh>
    <rPh sb="15" eb="17">
      <t>ケイヒ</t>
    </rPh>
    <rPh sb="18" eb="20">
      <t>ニュウリョク</t>
    </rPh>
    <rPh sb="25" eb="26">
      <t>アカシ</t>
    </rPh>
    <rPh sb="29" eb="31">
      <t>バンゴウ</t>
    </rPh>
    <rPh sb="32" eb="34">
      <t>ジドウ</t>
    </rPh>
    <rPh sb="34" eb="36">
      <t>サイバン</t>
    </rPh>
    <phoneticPr fontId="2"/>
  </si>
  <si>
    <t>テンプレートのファイル名「申請者番号_経費支出管理表_共通_YYYYMMDD」の青色の文字の部分は修正し提出してください。</t>
    <rPh sb="11" eb="12">
      <t>メイ</t>
    </rPh>
    <rPh sb="27" eb="29">
      <t>キョウツウ</t>
    </rPh>
    <rPh sb="40" eb="42">
      <t>アオイロ</t>
    </rPh>
    <rPh sb="43" eb="45">
      <t>モジ</t>
    </rPh>
    <rPh sb="46" eb="48">
      <t>ブブン</t>
    </rPh>
    <rPh sb="49" eb="51">
      <t>シュウセイ</t>
    </rPh>
    <rPh sb="52" eb="54">
      <t>テイシュツ</t>
    </rPh>
    <phoneticPr fontId="5"/>
  </si>
  <si>
    <r>
      <t>(例)</t>
    </r>
    <r>
      <rPr>
        <sz val="11"/>
        <color theme="4"/>
        <rFont val="游ゴシック"/>
        <family val="3"/>
        <charset val="128"/>
        <scheme val="minor"/>
      </rPr>
      <t>01001999</t>
    </r>
    <r>
      <rPr>
        <sz val="11"/>
        <color theme="1"/>
        <rFont val="游ゴシック"/>
        <family val="2"/>
        <scheme val="minor"/>
      </rPr>
      <t>_経費支出管理表_共通_</t>
    </r>
    <r>
      <rPr>
        <sz val="11"/>
        <color theme="4"/>
        <rFont val="游ゴシック"/>
        <family val="3"/>
        <charset val="128"/>
        <scheme val="minor"/>
      </rPr>
      <t>20251130</t>
    </r>
    <rPh sb="1" eb="2">
      <t>レイ</t>
    </rPh>
    <phoneticPr fontId="5"/>
  </si>
  <si>
    <t>下記以外の5個の費目は各費目専用の経費支出管理表をホームページよりダウンロードし使用してください。</t>
    <rPh sb="0" eb="2">
      <t>カキ</t>
    </rPh>
    <rPh sb="2" eb="4">
      <t>イガイ</t>
    </rPh>
    <rPh sb="6" eb="7">
      <t>コ</t>
    </rPh>
    <rPh sb="8" eb="10">
      <t>ヒモク</t>
    </rPh>
    <rPh sb="11" eb="12">
      <t>カク</t>
    </rPh>
    <rPh sb="17" eb="19">
      <t>ケイヒ</t>
    </rPh>
    <rPh sb="40" eb="42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</si>
</sst>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#,##0_ "/>
    <numFmt numFmtId="178" formatCode="yyyy/mm/dd"/>
  </numFmts>
  <fonts count="2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4F8E3"/>
        <bgColor indexed="64"/>
      </patternFill>
    </fill>
    <fill>
      <patternFill patternType="solid">
        <fgColor rgb="FF15D3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F0FD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9" fillId="0" borderId="0">
      <alignment vertical="center"/>
    </xf>
    <xf numFmtId="0" fontId="16" fillId="0" borderId="0"/>
    <xf numFmtId="0" fontId="3" fillId="0" borderId="0"/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177" fontId="1" fillId="0" borderId="3" xfId="0" applyNumberFormat="1" applyFont="1" applyBorder="1" applyAlignment="1">
      <alignment vertical="center" shrinkToFit="1"/>
    </xf>
    <xf numFmtId="177" fontId="1" fillId="0" borderId="3" xfId="0" applyNumberFormat="1" applyFont="1" applyBorder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176" fontId="1" fillId="5" borderId="3" xfId="0" applyNumberFormat="1" applyFont="1" applyFill="1" applyBorder="1">
      <alignment vertical="center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 shrinkToFit="1"/>
    </xf>
    <xf numFmtId="0" fontId="17" fillId="6" borderId="0" xfId="4" applyFont="1" applyFill="1" applyAlignment="1">
      <alignment vertical="center"/>
    </xf>
    <xf numFmtId="0" fontId="8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10" fillId="5" borderId="3" xfId="4" applyFont="1" applyFill="1" applyBorder="1" applyAlignment="1">
      <alignment vertical="center"/>
    </xf>
    <xf numFmtId="49" fontId="8" fillId="0" borderId="3" xfId="4" applyNumberFormat="1" applyFont="1" applyBorder="1" applyAlignment="1" applyProtection="1">
      <alignment horizontal="left" vertical="center"/>
      <protection locked="0"/>
    </xf>
    <xf numFmtId="0" fontId="6" fillId="0" borderId="0" xfId="2" applyFont="1" applyAlignment="1">
      <alignment vertical="center"/>
    </xf>
    <xf numFmtId="0" fontId="8" fillId="5" borderId="3" xfId="4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6" fillId="5" borderId="3" xfId="6" applyFont="1" applyFill="1" applyBorder="1">
      <alignment vertical="center"/>
    </xf>
    <xf numFmtId="0" fontId="1" fillId="0" borderId="0" xfId="4" applyFont="1" applyAlignment="1">
      <alignment vertical="center"/>
    </xf>
    <xf numFmtId="0" fontId="8" fillId="5" borderId="3" xfId="0" applyFont="1" applyFill="1" applyBorder="1">
      <alignment vertical="center"/>
    </xf>
    <xf numFmtId="178" fontId="6" fillId="0" borderId="3" xfId="6" quotePrefix="1" applyNumberFormat="1" applyFont="1" applyBorder="1" applyAlignment="1" applyProtection="1">
      <alignment horizontal="left" vertical="center" wrapText="1"/>
      <protection locked="0"/>
    </xf>
    <xf numFmtId="0" fontId="8" fillId="0" borderId="0" xfId="4" applyFont="1" applyAlignment="1">
      <alignment vertical="center" wrapText="1"/>
    </xf>
    <xf numFmtId="0" fontId="8" fillId="0" borderId="0" xfId="4" applyFont="1"/>
    <xf numFmtId="0" fontId="1" fillId="0" borderId="4" xfId="0" applyFont="1" applyBorder="1" applyAlignment="1">
      <alignment horizontal="left" vertical="center"/>
    </xf>
    <xf numFmtId="177" fontId="1" fillId="2" borderId="4" xfId="0" applyNumberFormat="1" applyFont="1" applyFill="1" applyBorder="1" applyProtection="1">
      <alignment vertical="center"/>
      <protection locked="0"/>
    </xf>
    <xf numFmtId="177" fontId="1" fillId="0" borderId="4" xfId="0" applyNumberFormat="1" applyFont="1" applyBorder="1">
      <alignment vertical="center"/>
    </xf>
    <xf numFmtId="178" fontId="1" fillId="2" borderId="4" xfId="0" applyNumberFormat="1" applyFont="1" applyFill="1" applyBorder="1" applyProtection="1">
      <alignment vertical="center"/>
      <protection locked="0"/>
    </xf>
    <xf numFmtId="0" fontId="1" fillId="2" borderId="4" xfId="0" applyFont="1" applyFill="1" applyBorder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5" borderId="3" xfId="0" applyFill="1" applyBorder="1">
      <alignment vertical="center"/>
    </xf>
    <xf numFmtId="178" fontId="1" fillId="0" borderId="0" xfId="0" applyNumberFormat="1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left" vertical="top" wrapText="1"/>
    </xf>
    <xf numFmtId="0" fontId="20" fillId="0" borderId="0" xfId="0" applyFont="1" applyAlignment="1">
      <alignment horizontal="left" vertical="center" shrinkToFit="1"/>
    </xf>
    <xf numFmtId="0" fontId="0" fillId="7" borderId="0" xfId="0" applyFill="1">
      <alignment vertical="center"/>
    </xf>
    <xf numFmtId="0" fontId="20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Continuous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" fillId="2" borderId="3" xfId="0" applyFont="1" applyFill="1" applyBorder="1" applyAlignment="1" applyProtection="1">
      <alignment vertical="center" shrinkToFit="1"/>
      <protection locked="0"/>
    </xf>
    <xf numFmtId="0" fontId="8" fillId="0" borderId="0" xfId="4" applyFont="1" applyAlignment="1" applyProtection="1">
      <alignment vertical="center"/>
      <protection locked="0"/>
    </xf>
    <xf numFmtId="0" fontId="8" fillId="0" borderId="3" xfId="4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4"/>
    <xf numFmtId="0" fontId="21" fillId="9" borderId="3" xfId="4" applyFont="1" applyFill="1" applyBorder="1" applyAlignment="1">
      <alignment horizontal="center" vertical="center"/>
    </xf>
    <xf numFmtId="0" fontId="16" fillId="10" borderId="3" xfId="4" applyFill="1" applyBorder="1"/>
    <xf numFmtId="0" fontId="16" fillId="0" borderId="3" xfId="4" applyBorder="1" applyAlignment="1">
      <alignment vertical="top"/>
    </xf>
    <xf numFmtId="0" fontId="16" fillId="0" borderId="3" xfId="4" applyBorder="1" applyAlignment="1">
      <alignment horizontal="left" vertical="top" wrapText="1"/>
    </xf>
    <xf numFmtId="0" fontId="16" fillId="2" borderId="0" xfId="4" applyFill="1"/>
    <xf numFmtId="0" fontId="16" fillId="8" borderId="0" xfId="4" applyFill="1"/>
    <xf numFmtId="0" fontId="16" fillId="0" borderId="0" xfId="4" applyAlignment="1">
      <alignment horizontal="center"/>
    </xf>
    <xf numFmtId="0" fontId="16" fillId="5" borderId="3" xfId="4" applyFill="1" applyBorder="1"/>
    <xf numFmtId="0" fontId="8" fillId="0" borderId="3" xfId="5" applyFont="1" applyBorder="1" applyAlignment="1" applyProtection="1">
      <alignment vertical="center"/>
      <protection locked="0"/>
    </xf>
    <xf numFmtId="178" fontId="1" fillId="2" borderId="1" xfId="0" applyNumberFormat="1" applyFont="1" applyFill="1" applyBorder="1" applyAlignment="1" applyProtection="1">
      <alignment horizontal="left" vertical="center"/>
      <protection locked="0"/>
    </xf>
    <xf numFmtId="178" fontId="1" fillId="2" borderId="2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178" fontId="1" fillId="5" borderId="1" xfId="0" applyNumberFormat="1" applyFont="1" applyFill="1" applyBorder="1" applyAlignment="1">
      <alignment horizontal="left" vertical="top"/>
    </xf>
    <xf numFmtId="178" fontId="1" fillId="5" borderId="2" xfId="0" applyNumberFormat="1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center" vertical="center" wrapText="1"/>
    </xf>
  </cellXfs>
  <cellStyles count="7">
    <cellStyle name="標準" xfId="0" builtinId="0"/>
    <cellStyle name="標準 2" xfId="1" xr:uid="{A199EB3F-AED2-4509-BBF6-E89188D69B85}"/>
    <cellStyle name="標準 2 2" xfId="2" xr:uid="{CA1ABB79-FE7E-4E3C-8FE6-FED2811A49AB}"/>
    <cellStyle name="標準 2 2 2" xfId="6" xr:uid="{1C1427AB-15FC-4976-819B-9F622920EFDC}"/>
    <cellStyle name="標準 2 3" xfId="3" xr:uid="{7DBD90A4-DE62-400A-868B-F519B3EBA2DA}"/>
    <cellStyle name="標準 3" xfId="4" xr:uid="{A386879A-D6BE-430E-B41C-395E2C34EED6}"/>
    <cellStyle name="標準 3 2" xfId="5" xr:uid="{E72A22FC-6C2B-4C1D-8A79-1413744258BD}"/>
  </cellStyles>
  <dxfs count="12"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D4F8E3"/>
        </patternFill>
      </fill>
    </dxf>
    <dxf>
      <fill>
        <patternFill>
          <bgColor rgb="FFC7F0FD"/>
        </patternFill>
      </fill>
    </dxf>
    <dxf>
      <fill>
        <patternFill patternType="darkGray">
          <fgColor theme="1"/>
          <bgColor auto="1"/>
        </patternFill>
      </fill>
    </dxf>
    <dxf>
      <fill>
        <patternFill patternType="darkGray">
          <fgColor theme="1"/>
        </patternFill>
      </fill>
    </dxf>
    <dxf>
      <fill>
        <patternFill patternType="darkGray">
          <fgColor theme="1"/>
        </patternFill>
      </fill>
    </dxf>
    <dxf>
      <fill>
        <patternFill patternType="darkGray">
          <fgColor theme="1"/>
        </patternFill>
      </fill>
    </dxf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</dxfs>
  <tableStyles count="0" defaultTableStyle="TableStyleMedium2" defaultPivotStyle="PivotStyleLight16"/>
  <colors>
    <mruColors>
      <color rgb="FFC7F0FD"/>
      <color rgb="FFD4F8E3"/>
      <color rgb="FF15D3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E$5" lockText="1" noThreeD="1"/>
</file>

<file path=xl/ctrlProps/ctrlProp2.xml><?xml version="1.0" encoding="utf-8"?>
<formControlPr xmlns="http://schemas.microsoft.com/office/spreadsheetml/2009/9/main" objectType="CheckBox" fmlaLink="$F$5" lockText="1" noThreeD="1"/>
</file>

<file path=xl/ctrlProps/ctrlProp3.xml><?xml version="1.0" encoding="utf-8"?>
<formControlPr xmlns="http://schemas.microsoft.com/office/spreadsheetml/2009/9/main" objectType="CheckBox" fmlaLink="$G$5" lockText="1" noThreeD="1"/>
</file>

<file path=xl/ctrlProps/ctrlProp4.xml><?xml version="1.0" encoding="utf-8"?>
<formControlPr xmlns="http://schemas.microsoft.com/office/spreadsheetml/2009/9/main" objectType="CheckBox" fmlaLink="入力ボックス!$E$5" lockText="1" noThreeD="1"/>
</file>

<file path=xl/ctrlProps/ctrlProp5.xml><?xml version="1.0" encoding="utf-8"?>
<formControlPr xmlns="http://schemas.microsoft.com/office/spreadsheetml/2009/9/main" objectType="CheckBox" fmlaLink="入力ボックス!$F$5" lockText="1" noThreeD="1"/>
</file>

<file path=xl/ctrlProps/ctrlProp6.xml><?xml version="1.0" encoding="utf-8"?>
<formControlPr xmlns="http://schemas.microsoft.com/office/spreadsheetml/2009/9/main" objectType="CheckBox" fmlaLink="入力ボックス!$G$5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2095500</xdr:colOff>
      <xdr:row>55</xdr:row>
      <xdr:rowOff>66675</xdr:rowOff>
    </xdr:from>
    <xdr:to>
      <xdr:col>3</xdr:col>
      <xdr:colOff>1867236</xdr:colOff>
      <xdr:row>59</xdr:row>
      <xdr:rowOff>47755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4C3DB1C-4630-7DDE-F192-F0E066E7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4754225"/>
          <a:ext cx="2410161" cy="9335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53</xdr:row>
      <xdr:rowOff>95250</xdr:rowOff>
    </xdr:from>
    <xdr:to>
      <xdr:col>2</xdr:col>
      <xdr:colOff>1076704</xdr:colOff>
      <xdr:row>59</xdr:row>
      <xdr:rowOff>66870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4C1C8EF-EE13-E56B-2207-BEDBDDD1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4306550"/>
          <a:ext cx="2715004" cy="1400370"/>
        </a:xfrm>
        <a:prstGeom prst="rect">
          <a:avLst/>
        </a:prstGeom>
      </xdr:spPr>
    </xdr:pic>
    <xdr:clientData/>
  </xdr:twoCellAnchor>
  <xdr:twoCellAnchor editAs="oneCell">
    <xdr:from>
      <xdr:col>1</xdr:col>
      <xdr:colOff>31505</xdr:colOff>
      <xdr:row>41</xdr:row>
      <xdr:rowOff>16119</xdr:rowOff>
    </xdr:from>
    <xdr:to>
      <xdr:col>2</xdr:col>
      <xdr:colOff>1374530</xdr:colOff>
      <xdr:row>48</xdr:row>
      <xdr:rowOff>194730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DEB574-C0D0-2627-5D2E-6354C17AA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620" y="10984523"/>
          <a:ext cx="2998910" cy="1878458"/>
        </a:xfrm>
        <a:prstGeom prst="rect">
          <a:avLst/>
        </a:prstGeom>
      </xdr:spPr>
    </xdr:pic>
    <xdr:clientData/>
  </xdr:twoCellAnchor>
  <xdr:twoCellAnchor>
    <xdr:from>
      <xdr:col>0</xdr:col>
      <xdr:colOff>183175</xdr:colOff>
      <xdr:row>42</xdr:row>
      <xdr:rowOff>151086</xdr:rowOff>
    </xdr:from>
    <xdr:to>
      <xdr:col>1</xdr:col>
      <xdr:colOff>762001</xdr:colOff>
      <xdr:row>49</xdr:row>
      <xdr:rowOff>95251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A014CA-909F-8EDB-4198-72EE9F968C46}"/>
            </a:ext>
          </a:extLst>
        </xdr:cNvPr>
        <xdr:cNvSpPr/>
      </xdr:nvSpPr>
      <xdr:spPr>
        <a:xfrm>
          <a:off x="183175" y="11462845"/>
          <a:ext cx="828447" cy="1599544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1384788</xdr:colOff>
      <xdr:row>43</xdr:row>
      <xdr:rowOff>131884</xdr:rowOff>
    </xdr:from>
    <xdr:to>
      <xdr:col>3</xdr:col>
      <xdr:colOff>209550</xdr:colOff>
      <xdr:row>49</xdr:row>
      <xdr:rowOff>200025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1D0941AD-9DEE-F9D6-D174-8BF9092CD1E5}"/>
            </a:ext>
          </a:extLst>
        </xdr:cNvPr>
        <xdr:cNvSpPr/>
      </xdr:nvSpPr>
      <xdr:spPr>
        <a:xfrm>
          <a:off x="1632438" y="11714284"/>
          <a:ext cx="3120537" cy="1496891"/>
        </a:xfrm>
        <a:prstGeom prst="borderCallout1">
          <a:avLst>
            <a:gd name="adj1" fmla="val 42933"/>
            <a:gd name="adj2" fmla="val -691"/>
            <a:gd name="adj3" fmla="val -8743"/>
            <a:gd name="adj4" fmla="val -3184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○○費</a:t>
          </a:r>
          <a:r>
            <a:rPr kumimoji="1" lang="en-US" altLang="ja-JP" sz="1100">
              <a:solidFill>
                <a:sysClr val="windowText" lastClr="000000"/>
              </a:solidFill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</a:rPr>
            <a:t>シート</a:t>
          </a:r>
          <a:r>
            <a:rPr kumimoji="1" lang="en-US" altLang="ja-JP" sz="1100">
              <a:solidFill>
                <a:sysClr val="windowText" lastClr="000000"/>
              </a:solidFill>
            </a:rPr>
            <a:t>]</a:t>
          </a:r>
          <a:r>
            <a:rPr kumimoji="1" lang="ja-JP" altLang="en-US" sz="1100">
              <a:solidFill>
                <a:sysClr val="windowText" lastClr="000000"/>
              </a:solidFill>
            </a:rPr>
            <a:t>で計上する費目を選択します。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シート名は選択した費目と同一名にしてください。</a:t>
          </a:r>
        </a:p>
      </xdr:txBody>
    </xdr:sp>
    <xdr:clientData/>
  </xdr:twoCellAnchor>
  <xdr:twoCellAnchor>
    <xdr:from>
      <xdr:col>3</xdr:col>
      <xdr:colOff>171450</xdr:colOff>
      <xdr:row>57</xdr:row>
      <xdr:rowOff>57150</xdr:rowOff>
    </xdr:from>
    <xdr:to>
      <xdr:col>3</xdr:col>
      <xdr:colOff>1504950</xdr:colOff>
      <xdr:row>59</xdr:row>
      <xdr:rowOff>19050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414F697-3525-8033-9003-265793830486}"/>
            </a:ext>
          </a:extLst>
        </xdr:cNvPr>
        <xdr:cNvSpPr/>
      </xdr:nvSpPr>
      <xdr:spPr>
        <a:xfrm>
          <a:off x="4714875" y="15220950"/>
          <a:ext cx="1333500" cy="4381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173650</xdr:colOff>
      <xdr:row>53</xdr:row>
      <xdr:rowOff>200025</xdr:rowOff>
    </xdr:from>
    <xdr:to>
      <xdr:col>1</xdr:col>
      <xdr:colOff>1352550</xdr:colOff>
      <xdr:row>56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747694C-244D-5278-7E19-F7775E166F81}"/>
            </a:ext>
          </a:extLst>
        </xdr:cNvPr>
        <xdr:cNvSpPr/>
      </xdr:nvSpPr>
      <xdr:spPr>
        <a:xfrm>
          <a:off x="173650" y="14411325"/>
          <a:ext cx="1426550" cy="5143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1537188</xdr:colOff>
      <xdr:row>50</xdr:row>
      <xdr:rowOff>180975</xdr:rowOff>
    </xdr:from>
    <xdr:to>
      <xdr:col>4</xdr:col>
      <xdr:colOff>11206</xdr:colOff>
      <xdr:row>54</xdr:row>
      <xdr:rowOff>209550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1B595D0F-5890-7E0A-4DAF-23C5F1A8213F}"/>
            </a:ext>
          </a:extLst>
        </xdr:cNvPr>
        <xdr:cNvSpPr/>
      </xdr:nvSpPr>
      <xdr:spPr>
        <a:xfrm>
          <a:off x="6075570" y="13325475"/>
          <a:ext cx="4715695" cy="969869"/>
        </a:xfrm>
        <a:prstGeom prst="borderCallout1">
          <a:avLst>
            <a:gd name="adj1" fmla="val 42933"/>
            <a:gd name="adj2" fmla="val -691"/>
            <a:gd name="adj3" fmla="val 154311"/>
            <a:gd name="adj4" fmla="val -1752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シート名は選択した費目と同一名の「⑧展示会等出展費」に変更する</a:t>
          </a:r>
        </a:p>
      </xdr:txBody>
    </xdr:sp>
    <xdr:clientData/>
  </xdr:twoCellAnchor>
  <xdr:twoCellAnchor>
    <xdr:from>
      <xdr:col>1</xdr:col>
      <xdr:colOff>1152525</xdr:colOff>
      <xdr:row>52</xdr:row>
      <xdr:rowOff>9525</xdr:rowOff>
    </xdr:from>
    <xdr:to>
      <xdr:col>3</xdr:col>
      <xdr:colOff>1533525</xdr:colOff>
      <xdr:row>53</xdr:row>
      <xdr:rowOff>161925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528B0ED-5BA8-9A4F-AE4E-B62BA6974E99}"/>
            </a:ext>
          </a:extLst>
        </xdr:cNvPr>
        <xdr:cNvCxnSpPr/>
      </xdr:nvCxnSpPr>
      <xdr:spPr>
        <a:xfrm flipV="1">
          <a:off x="1400175" y="13982700"/>
          <a:ext cx="4676775" cy="390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9525</xdr:rowOff>
    </xdr:from>
    <xdr:to>
      <xdr:col>2</xdr:col>
      <xdr:colOff>1304925</xdr:colOff>
      <xdr:row>4</xdr:row>
      <xdr:rowOff>247650</xdr:rowOff>
    </xdr:to>
    <xdr:sp macro="" textlink="">
      <xdr:nvSpPr>
        <xdr:cNvPr id="30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E9D6006-76C4-47B7-8BD6-8BD73603F8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展示会・商談会の取組　</a:t>
          </a:r>
        </a:p>
      </xdr:txBody>
    </xdr:sp>
    <xdr:clientData fLocksWithSheet="0"/>
  </xdr:twoCellAnchor>
  <xdr:twoCellAnchor editAs="oneCell">
    <xdr:from>
      <xdr:col>2</xdr:col>
      <xdr:colOff>1352550</xdr:colOff>
      <xdr:row>3</xdr:row>
      <xdr:rowOff>257175</xdr:rowOff>
    </xdr:from>
    <xdr:to>
      <xdr:col>2</xdr:col>
      <xdr:colOff>2886075</xdr:colOff>
      <xdr:row>5</xdr:row>
      <xdr:rowOff>9525</xdr:rowOff>
    </xdr:to>
    <xdr:sp macro="" textlink="">
      <xdr:nvSpPr>
        <xdr:cNvPr id="3074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EA856100-5B34-4F93-90E0-F97D7A2FE1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催事販売の取組　</a:t>
          </a:r>
        </a:p>
      </xdr:txBody>
    </xdr:sp>
    <xdr:clientData fLocksWithSheet="0"/>
  </xdr:twoCellAnchor>
  <xdr:twoCellAnchor editAs="oneCell">
    <xdr:from>
      <xdr:col>2</xdr:col>
      <xdr:colOff>2476500</xdr:colOff>
      <xdr:row>4</xdr:row>
      <xdr:rowOff>9525</xdr:rowOff>
    </xdr:from>
    <xdr:to>
      <xdr:col>2</xdr:col>
      <xdr:colOff>4029075</xdr:colOff>
      <xdr:row>5</xdr:row>
      <xdr:rowOff>9525</xdr:rowOff>
    </xdr:to>
    <xdr:sp macro="" textlink="">
      <xdr:nvSpPr>
        <xdr:cNvPr id="3075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84B8E3A4-6C45-44D4-BA14-68C42C2CFC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マーケティング拠点の取組　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9525</xdr:rowOff>
        </xdr:from>
        <xdr:to>
          <xdr:col>2</xdr:col>
          <xdr:colOff>1304925</xdr:colOff>
          <xdr:row>4</xdr:row>
          <xdr:rowOff>247650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展示会・商談会の取組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1352550</xdr:colOff>
          <xdr:row>3</xdr:row>
          <xdr:rowOff>257175</xdr:rowOff>
        </xdr:from>
        <xdr:to>
          <xdr:col>2</xdr:col>
          <xdr:colOff>2886075</xdr:colOff>
          <xdr:row>5</xdr:row>
          <xdr:rowOff>9525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催事販売の取組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2476500</xdr:colOff>
          <xdr:row>4</xdr:row>
          <xdr:rowOff>0</xdr:rowOff>
        </xdr:from>
        <xdr:to>
          <xdr:col>2</xdr:col>
          <xdr:colOff>4029075</xdr:colOff>
          <xdr:row>5</xdr:row>
          <xdr:rowOff>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マーケティング拠点の取組　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</xdr:row>
      <xdr:rowOff>9525</xdr:rowOff>
    </xdr:from>
    <xdr:to>
      <xdr:col>8</xdr:col>
      <xdr:colOff>1304925</xdr:colOff>
      <xdr:row>4</xdr:row>
      <xdr:rowOff>247650</xdr:rowOff>
    </xdr:to>
    <xdr:sp macro=""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9618BBF-B92D-4679-9172-83BB74A4255C}"/>
            </a:ext>
          </a:extLst>
        </xdr:cNvPr>
        <xdr:cNvSpPr/>
      </xdr:nvSpPr>
      <xdr:spPr bwMode="auto">
        <a:xfrm>
          <a:off x="1952625" y="1333500"/>
          <a:ext cx="1266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展示会・商談会の取組　</a:t>
          </a:r>
        </a:p>
      </xdr:txBody>
    </xdr:sp>
    <xdr:clientData fLocksWithSheet="0"/>
  </xdr:twoCellAnchor>
  <xdr:twoCellAnchor editAs="oneCell">
    <xdr:from>
      <xdr:col>9</xdr:col>
      <xdr:colOff>1352550</xdr:colOff>
      <xdr:row>3</xdr:row>
      <xdr:rowOff>257175</xdr:rowOff>
    </xdr:from>
    <xdr:to>
      <xdr:col>10</xdr:col>
      <xdr:colOff>1533525</xdr:colOff>
      <xdr:row>4</xdr:row>
      <xdr:rowOff>266700</xdr:rowOff>
    </xdr:to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A07B0AFA-8324-4267-A379-3175F55957EC}"/>
            </a:ext>
          </a:extLst>
        </xdr:cNvPr>
        <xdr:cNvSpPr/>
      </xdr:nvSpPr>
      <xdr:spPr bwMode="auto">
        <a:xfrm>
          <a:off x="3267075" y="1323975"/>
          <a:ext cx="1533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催事販売の取組　</a:t>
          </a:r>
        </a:p>
      </xdr:txBody>
    </xdr:sp>
    <xdr:clientData fLocksWithSheet="0"/>
  </xdr:twoCellAnchor>
  <xdr:twoCellAnchor editAs="oneCell">
    <xdr:from>
      <xdr:col>9</xdr:col>
      <xdr:colOff>2476500</xdr:colOff>
      <xdr:row>4</xdr:row>
      <xdr:rowOff>9525</xdr:rowOff>
    </xdr:from>
    <xdr:to>
      <xdr:col>10</xdr:col>
      <xdr:colOff>1552575</xdr:colOff>
      <xdr:row>4</xdr:row>
      <xdr:rowOff>266700</xdr:rowOff>
    </xdr:to>
    <xdr:sp macro="" textlink="">
      <xdr:nvSpPr>
        <xdr:cNvPr id="7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703F0D02-4EBF-410F-A72B-5550B788FD35}"/>
            </a:ext>
          </a:extLst>
        </xdr:cNvPr>
        <xdr:cNvSpPr/>
      </xdr:nvSpPr>
      <xdr:spPr bwMode="auto">
        <a:xfrm>
          <a:off x="4391025" y="1333500"/>
          <a:ext cx="1552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マーケティング拠点の取組　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</xdr:row>
          <xdr:rowOff>57150</xdr:rowOff>
        </xdr:from>
        <xdr:to>
          <xdr:col>8</xdr:col>
          <xdr:colOff>1390650</xdr:colOff>
          <xdr:row>4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展示会・商談会の取組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1647825</xdr:colOff>
          <xdr:row>4</xdr:row>
          <xdr:rowOff>47625</xdr:rowOff>
        </xdr:from>
        <xdr:to>
          <xdr:col>8</xdr:col>
          <xdr:colOff>3190875</xdr:colOff>
          <xdr:row>4</xdr:row>
          <xdr:rowOff>314325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催事販売の取組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2924175</xdr:colOff>
          <xdr:row>4</xdr:row>
          <xdr:rowOff>38100</xdr:rowOff>
        </xdr:from>
        <xdr:to>
          <xdr:col>9</xdr:col>
          <xdr:colOff>19050</xdr:colOff>
          <xdr:row>4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マーケティング拠点の取組　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43BB-44C4-4E44-9649-359A3EDE6D85}">
  <dimension ref="B2:D73"/>
  <sheetViews>
    <sheetView tabSelected="1" zoomScale="130" zoomScaleNormal="130" zoomScaleSheetLayoutView="100" workbookViewId="0">
      <selection activeCell="B2" sqref="B2"/>
    </sheetView>
  </sheetViews>
  <sheetFormatPr defaultRowHeight="18.75" x14ac:dyDescent="0.4"/>
  <cols>
    <col min="1" max="1" width="3.25" style="57" customWidth="1"/>
    <col min="2" max="2" width="21.75" style="57" customWidth="1"/>
    <col min="3" max="3" width="34.625" style="57" customWidth="1"/>
    <col min="4" max="4" width="81.875" style="57" customWidth="1"/>
    <col min="5" max="5" width="3.375" style="57" customWidth="1"/>
    <col min="6" max="16384" width="9" style="57"/>
  </cols>
  <sheetData>
    <row r="2" spans="2:3" ht="30" customHeight="1" x14ac:dyDescent="0.4">
      <c r="B2" s="57" t="s">
        <v>108</v>
      </c>
    </row>
    <row r="3" spans="2:3" x14ac:dyDescent="0.4">
      <c r="B3" t="s">
        <v>128</v>
      </c>
      <c r="C3" s="21"/>
    </row>
    <row r="4" spans="2:3" x14ac:dyDescent="0.4">
      <c r="B4" t="s">
        <v>141</v>
      </c>
      <c r="C4" s="21"/>
    </row>
    <row r="5" spans="2:3" x14ac:dyDescent="0.4">
      <c r="B5"/>
      <c r="C5" s="21"/>
    </row>
    <row r="6" spans="2:3" x14ac:dyDescent="0.4">
      <c r="B6" t="s">
        <v>129</v>
      </c>
      <c r="C6" s="21"/>
    </row>
    <row r="7" spans="2:3" x14ac:dyDescent="0.4">
      <c r="B7" t="s">
        <v>77</v>
      </c>
      <c r="C7" s="21"/>
    </row>
    <row r="8" spans="2:3" x14ac:dyDescent="0.4">
      <c r="B8" t="s">
        <v>78</v>
      </c>
      <c r="C8" s="21"/>
    </row>
    <row r="9" spans="2:3" x14ac:dyDescent="0.4">
      <c r="B9" t="s">
        <v>79</v>
      </c>
      <c r="C9" s="21"/>
    </row>
    <row r="10" spans="2:3" x14ac:dyDescent="0.4">
      <c r="B10" s="21"/>
      <c r="C10" s="21"/>
    </row>
    <row r="11" spans="2:3" x14ac:dyDescent="0.4">
      <c r="B11" s="21" t="s">
        <v>130</v>
      </c>
      <c r="C11" s="21"/>
    </row>
    <row r="12" spans="2:3" x14ac:dyDescent="0.4">
      <c r="B12" s="42" t="s">
        <v>29</v>
      </c>
      <c r="C12" s="27" t="s">
        <v>75</v>
      </c>
    </row>
    <row r="13" spans="2:3" x14ac:dyDescent="0.4">
      <c r="B13" s="40" t="s">
        <v>10</v>
      </c>
      <c r="C13" s="55" t="s">
        <v>82</v>
      </c>
    </row>
    <row r="14" spans="2:3" x14ac:dyDescent="0.4">
      <c r="B14" s="40" t="s">
        <v>11</v>
      </c>
      <c r="C14" s="55" t="s">
        <v>83</v>
      </c>
    </row>
    <row r="15" spans="2:3" x14ac:dyDescent="0.4">
      <c r="B15" s="40" t="s">
        <v>12</v>
      </c>
      <c r="C15" s="55" t="s">
        <v>85</v>
      </c>
    </row>
    <row r="16" spans="2:3" x14ac:dyDescent="0.4">
      <c r="B16" s="41" t="s">
        <v>13</v>
      </c>
      <c r="C16" s="55" t="s">
        <v>85</v>
      </c>
    </row>
    <row r="17" spans="2:3" x14ac:dyDescent="0.4">
      <c r="B17" s="40" t="s">
        <v>23</v>
      </c>
      <c r="C17" s="55" t="s">
        <v>84</v>
      </c>
    </row>
    <row r="19" spans="2:3" x14ac:dyDescent="0.4">
      <c r="B19" s="57" t="s">
        <v>109</v>
      </c>
    </row>
    <row r="20" spans="2:3" x14ac:dyDescent="0.4">
      <c r="B20" s="57" t="s">
        <v>139</v>
      </c>
    </row>
    <row r="22" spans="2:3" x14ac:dyDescent="0.4">
      <c r="B22" s="57" t="s">
        <v>110</v>
      </c>
    </row>
    <row r="23" spans="2:3" x14ac:dyDescent="0.4">
      <c r="B23" s="57" t="s">
        <v>111</v>
      </c>
    </row>
    <row r="25" spans="2:3" x14ac:dyDescent="0.4">
      <c r="B25" s="57" t="s">
        <v>140</v>
      </c>
    </row>
    <row r="27" spans="2:3" x14ac:dyDescent="0.4">
      <c r="B27" s="57" t="s">
        <v>112</v>
      </c>
    </row>
    <row r="29" spans="2:3" x14ac:dyDescent="0.4">
      <c r="B29" s="57" t="s">
        <v>113</v>
      </c>
    </row>
    <row r="30" spans="2:3" x14ac:dyDescent="0.4">
      <c r="B30" s="57" t="s">
        <v>114</v>
      </c>
    </row>
    <row r="32" spans="2:3" x14ac:dyDescent="0.4">
      <c r="B32" s="57" t="s">
        <v>137</v>
      </c>
    </row>
    <row r="34" spans="2:4" ht="47.25" customHeight="1" x14ac:dyDescent="0.4">
      <c r="B34" s="58" t="s">
        <v>115</v>
      </c>
      <c r="C34" s="58" t="s">
        <v>116</v>
      </c>
      <c r="D34" s="58" t="s">
        <v>117</v>
      </c>
    </row>
    <row r="35" spans="2:4" ht="53.25" customHeight="1" x14ac:dyDescent="0.4">
      <c r="B35" s="59"/>
      <c r="C35" s="60" t="s">
        <v>118</v>
      </c>
      <c r="D35" s="61" t="s">
        <v>119</v>
      </c>
    </row>
    <row r="36" spans="2:4" ht="43.5" customHeight="1" x14ac:dyDescent="0.4">
      <c r="B36" s="65"/>
      <c r="C36" s="60" t="s">
        <v>127</v>
      </c>
      <c r="D36" s="61" t="s">
        <v>131</v>
      </c>
    </row>
    <row r="37" spans="2:4" ht="22.5" customHeight="1" x14ac:dyDescent="0.4"/>
    <row r="38" spans="2:4" ht="19.5" customHeight="1" x14ac:dyDescent="0.4">
      <c r="B38" s="57" t="s">
        <v>132</v>
      </c>
    </row>
    <row r="39" spans="2:4" ht="19.5" customHeight="1" x14ac:dyDescent="0.4">
      <c r="B39" s="57" t="s">
        <v>133</v>
      </c>
    </row>
    <row r="40" spans="2:4" ht="19.5" customHeight="1" x14ac:dyDescent="0.4">
      <c r="B40" s="57" t="s">
        <v>134</v>
      </c>
    </row>
    <row r="41" spans="2:4" ht="19.5" customHeight="1" x14ac:dyDescent="0.4">
      <c r="B41" s="57" t="s">
        <v>135</v>
      </c>
    </row>
    <row r="42" spans="2:4" ht="19.5" customHeight="1" x14ac:dyDescent="0.4"/>
    <row r="52" spans="2:3" x14ac:dyDescent="0.4">
      <c r="B52" s="57" t="s">
        <v>136</v>
      </c>
    </row>
    <row r="62" spans="2:3" x14ac:dyDescent="0.4">
      <c r="B62" s="57" t="s">
        <v>120</v>
      </c>
    </row>
    <row r="64" spans="2:3" x14ac:dyDescent="0.4">
      <c r="B64" s="62"/>
      <c r="C64" s="57" t="s">
        <v>121</v>
      </c>
    </row>
    <row r="66" spans="2:3" x14ac:dyDescent="0.4">
      <c r="B66" s="63"/>
      <c r="C66" s="57" t="s">
        <v>122</v>
      </c>
    </row>
    <row r="68" spans="2:3" x14ac:dyDescent="0.4">
      <c r="B68" s="57" t="s">
        <v>123</v>
      </c>
    </row>
    <row r="69" spans="2:3" x14ac:dyDescent="0.4">
      <c r="B69" s="57" t="s">
        <v>124</v>
      </c>
    </row>
    <row r="71" spans="2:3" x14ac:dyDescent="0.4">
      <c r="B71" s="57" t="s">
        <v>125</v>
      </c>
    </row>
    <row r="72" spans="2:3" x14ac:dyDescent="0.4">
      <c r="B72" s="64" t="s">
        <v>126</v>
      </c>
    </row>
    <row r="73" spans="2:3" x14ac:dyDescent="0.4">
      <c r="B73" s="57" t="s">
        <v>138</v>
      </c>
    </row>
  </sheetData>
  <sheetProtection algorithmName="SHA-512" hashValue="c9dx9UnCZLc5845y9UfE0gV2XqSq/t2lOhleN0YNpWldBpOsSHLoGGI7w1+3eqMQGcwlXqL+hkhE0GoXHU41Zg==" saltValue="k33vF743ph16aJkgeGSGmg==" spinCount="100000" sheet="1" objects="1" scenarios="1"/>
  <phoneticPr fontId="2"/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3B92-73F3-4EC7-BF3A-490422C9691D}">
  <sheetPr codeName="Sheet1">
    <tabColor theme="0"/>
  </sheetPr>
  <dimension ref="A1:G9"/>
  <sheetViews>
    <sheetView zoomScaleNormal="100" workbookViewId="0">
      <selection activeCell="C3" sqref="C3"/>
    </sheetView>
  </sheetViews>
  <sheetFormatPr defaultColWidth="9" defaultRowHeight="15.75" x14ac:dyDescent="0.4"/>
  <cols>
    <col min="1" max="1" width="2.875" style="30" customWidth="1"/>
    <col min="2" max="2" width="22.25" style="21" customWidth="1"/>
    <col min="3" max="3" width="61.375" style="21" customWidth="1"/>
    <col min="4" max="4" width="101.125" style="21" customWidth="1"/>
    <col min="5" max="5" width="9.625" style="21" hidden="1" customWidth="1"/>
    <col min="6" max="7" width="9" style="21" hidden="1" customWidth="1"/>
    <col min="8" max="16384" width="9" style="21"/>
  </cols>
  <sheetData>
    <row r="1" spans="2:7" ht="59.25" customHeight="1" x14ac:dyDescent="0.4">
      <c r="B1" s="20" t="s">
        <v>67</v>
      </c>
      <c r="C1" s="20"/>
      <c r="D1" s="33"/>
    </row>
    <row r="2" spans="2:7" ht="4.5" customHeight="1" x14ac:dyDescent="0.4">
      <c r="B2" s="22"/>
      <c r="C2" s="23"/>
    </row>
    <row r="3" spans="2:7" ht="20.25" customHeight="1" x14ac:dyDescent="0.4">
      <c r="B3" s="24" t="s">
        <v>68</v>
      </c>
      <c r="C3" s="25"/>
      <c r="D3" s="26" t="s">
        <v>88</v>
      </c>
    </row>
    <row r="4" spans="2:7" ht="20.25" customHeight="1" x14ac:dyDescent="0.4">
      <c r="B4" s="27" t="s">
        <v>69</v>
      </c>
      <c r="C4" s="25"/>
    </row>
    <row r="5" spans="2:7" ht="20.25" customHeight="1" x14ac:dyDescent="0.4">
      <c r="B5" s="31" t="s">
        <v>70</v>
      </c>
      <c r="C5" s="66"/>
      <c r="D5" s="28" t="s">
        <v>89</v>
      </c>
      <c r="E5" s="54" t="b">
        <v>0</v>
      </c>
      <c r="F5" s="54" t="b">
        <v>0</v>
      </c>
      <c r="G5" s="54" t="b">
        <v>0</v>
      </c>
    </row>
    <row r="6" spans="2:7" ht="20.25" customHeight="1" x14ac:dyDescent="0.4">
      <c r="B6" s="27" t="s">
        <v>71</v>
      </c>
      <c r="C6" s="25"/>
      <c r="D6" s="21" t="s">
        <v>90</v>
      </c>
    </row>
    <row r="7" spans="2:7" ht="20.25" customHeight="1" x14ac:dyDescent="0.4">
      <c r="B7" s="27" t="s">
        <v>73</v>
      </c>
      <c r="C7" s="32"/>
      <c r="D7" s="26" t="s">
        <v>91</v>
      </c>
    </row>
    <row r="8" spans="2:7" ht="20.25" customHeight="1" x14ac:dyDescent="0.25">
      <c r="B8" s="29" t="s">
        <v>72</v>
      </c>
      <c r="C8" s="32"/>
      <c r="D8" s="34" t="s">
        <v>87</v>
      </c>
    </row>
    <row r="9" spans="2:7" ht="20.25" customHeight="1" x14ac:dyDescent="0.4">
      <c r="B9" s="29" t="s">
        <v>74</v>
      </c>
      <c r="C9" s="32"/>
    </row>
  </sheetData>
  <sheetProtection algorithmName="SHA-512" hashValue="w+ID9J2oMYhu1BT3VdUIWh+Rddcj9009twz9DIhzrkRx0WXUctpV4QB+gUHPCY4jUvIcRA9t3i7slyY4qqI7bQ==" saltValue="pnTQKodndwEz8JQGM7Aikw==" spinCount="100000" sheet="1" objects="1" scenarios="1"/>
  <phoneticPr fontId="2"/>
  <conditionalFormatting sqref="C3:C4 C6:C9">
    <cfRule type="expression" dxfId="11" priority="5">
      <formula>IF(LEN($C3)&lt;1,TRUE,FALSE)</formula>
    </cfRule>
  </conditionalFormatting>
  <conditionalFormatting sqref="C5">
    <cfRule type="expression" dxfId="10" priority="1">
      <formula>AND(NOT($E$5),NOT($F$5),NOT($G$5))</formula>
    </cfRule>
  </conditionalFormatting>
  <dataValidations count="3">
    <dataValidation type="list" allowBlank="1" showInputMessage="1" showErrorMessage="1" sqref="C6" xr:uid="{96970DAB-AF9C-48E2-8A10-D1E2545E84FA}">
      <formula1>"税別,税込"</formula1>
    </dataValidation>
    <dataValidation type="date" allowBlank="1" showInputMessage="1" showErrorMessage="1" promptTitle="半角数字で記入" prompt="YYYY/MM/DD形式で記入して下さい。_x000a_和暦に変換し表示します。" sqref="C7:C8" xr:uid="{836C8C2E-BDF2-478B-A0F1-550FFF420FF2}">
      <formula1>45887</formula1>
      <formula2>46112</formula2>
    </dataValidation>
    <dataValidation type="date" allowBlank="1" showInputMessage="1" showErrorMessage="1" promptTitle="半角数字で記入" prompt="YYYY/MM/DD形式で記入して下さい。_x000a_和暦に変換し表示します。" sqref="C9" xr:uid="{7B925121-9A71-42D8-8580-8FCFC6657174}">
      <formula1>45887</formula1>
      <formula2>46122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9525</xdr:rowOff>
                  </from>
                  <to>
                    <xdr:col>2</xdr:col>
                    <xdr:colOff>1304925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locked="0" defaultSize="0" autoFill="0" autoLine="0" autoPict="0">
                <anchor moveWithCells="1">
                  <from>
                    <xdr:col>2</xdr:col>
                    <xdr:colOff>1352550</xdr:colOff>
                    <xdr:row>3</xdr:row>
                    <xdr:rowOff>257175</xdr:rowOff>
                  </from>
                  <to>
                    <xdr:col>2</xdr:col>
                    <xdr:colOff>2886075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locked="0" defaultSize="0" autoFill="0" autoLine="0" autoPict="0">
                <anchor moveWithCells="1">
                  <from>
                    <xdr:col>2</xdr:col>
                    <xdr:colOff>2476500</xdr:colOff>
                    <xdr:row>4</xdr:row>
                    <xdr:rowOff>0</xdr:rowOff>
                  </from>
                  <to>
                    <xdr:col>2</xdr:col>
                    <xdr:colOff>4029075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21F0-C434-4193-9CEF-A0ADBF2CEEBF}">
  <sheetPr codeName="Sheet2">
    <pageSetUpPr fitToPage="1"/>
  </sheetPr>
  <dimension ref="A1:N109"/>
  <sheetViews>
    <sheetView view="pageBreakPreview" zoomScale="130" zoomScaleNormal="100" zoomScaleSheetLayoutView="130" workbookViewId="0">
      <pane ySplit="8" topLeftCell="A12" activePane="bottomLeft" state="frozen"/>
      <selection pane="bottomLeft" activeCell="F4" sqref="F4"/>
    </sheetView>
  </sheetViews>
  <sheetFormatPr defaultColWidth="8.75" defaultRowHeight="14.25" x14ac:dyDescent="0.4"/>
  <cols>
    <col min="1" max="1" width="1.25" style="3" customWidth="1"/>
    <col min="2" max="2" width="13" style="3" customWidth="1"/>
    <col min="3" max="7" width="11.75" style="3" customWidth="1"/>
    <col min="8" max="8" width="17" style="3" customWidth="1"/>
    <col min="9" max="9" width="58.625" style="4" customWidth="1"/>
    <col min="10" max="10" width="17.375" style="5" customWidth="1"/>
    <col min="11" max="11" width="22.625" style="3" customWidth="1"/>
    <col min="12" max="13" width="16.5" style="46" customWidth="1"/>
    <col min="14" max="14" width="18.125" style="8" customWidth="1"/>
    <col min="15" max="15" width="18.125" style="3" customWidth="1"/>
    <col min="16" max="16384" width="8.75" style="3"/>
  </cols>
  <sheetData>
    <row r="1" spans="2:14" ht="15.75" x14ac:dyDescent="0.4">
      <c r="B1" s="70" t="str">
        <f>IF(入力ボックス!C9="","yyyy/mm/dd",入力ボックス!C9)</f>
        <v>yyyy/mm/dd</v>
      </c>
      <c r="C1" s="70"/>
      <c r="I1" s="72" t="str">
        <f>IF(ISBLANK(入力ボックス!C4),"",入力ボックス!C3&amp; "　"&amp; 入力ボックス!C4)</f>
        <v/>
      </c>
      <c r="J1" s="72"/>
    </row>
    <row r="2" spans="2:14" ht="27.75" customHeight="1" x14ac:dyDescent="0.4">
      <c r="B2" s="69" t="str">
        <f>"経費支出管理表（"&amp; IF(B6="","○○費",B6) &amp;"）"</f>
        <v>経費支出管理表（○○費）</v>
      </c>
      <c r="C2" s="69"/>
      <c r="D2" s="69"/>
      <c r="E2" s="69"/>
      <c r="F2" s="69"/>
      <c r="G2" s="69"/>
      <c r="H2" s="69"/>
      <c r="I2" s="69"/>
      <c r="J2" s="69"/>
    </row>
    <row r="3" spans="2:14" ht="24" customHeight="1" x14ac:dyDescent="0.4">
      <c r="B3" s="71" t="str">
        <f>IF(OR(入力ボックス!C7="",入力ボックス!C8=""),"期間：","期間："&amp;TEXT(入力ボックス!C7,"YYYY/MM/DD") &amp; " ～ " &amp; TEXT(入力ボックス!C8,"YYYY/MM/DD"))</f>
        <v>期間：</v>
      </c>
      <c r="C3" s="71"/>
      <c r="D3" s="71"/>
      <c r="E3" s="71"/>
      <c r="F3" s="71"/>
      <c r="G3" s="71"/>
      <c r="H3" s="71"/>
      <c r="I3" s="71"/>
      <c r="J3" s="71"/>
    </row>
    <row r="4" spans="2:14" ht="9.75" customHeight="1" x14ac:dyDescent="0.4">
      <c r="B4" s="6"/>
    </row>
    <row r="5" spans="2:14" ht="30.75" customHeight="1" x14ac:dyDescent="0.4">
      <c r="B5" s="3" t="s">
        <v>29</v>
      </c>
      <c r="C5" s="3" t="s">
        <v>65</v>
      </c>
      <c r="D5" s="19" t="s">
        <v>66</v>
      </c>
      <c r="E5" s="7" t="s">
        <v>1</v>
      </c>
      <c r="F5" s="8" t="s">
        <v>2</v>
      </c>
      <c r="G5" s="8" t="s">
        <v>3</v>
      </c>
      <c r="H5" s="56" t="s">
        <v>107</v>
      </c>
      <c r="I5" s="73"/>
      <c r="J5" s="73"/>
    </row>
    <row r="6" spans="2:14" ht="24" customHeight="1" x14ac:dyDescent="0.4">
      <c r="B6" s="53"/>
      <c r="C6" s="9" t="str">
        <f>IFERROR(VLOOKUP($B$6,リスト!$B$3:$C$14,2,FALSE),"")</f>
        <v/>
      </c>
      <c r="D6" s="10" t="str">
        <f>IF($B$6&lt;&gt;"",$C$109,"")</f>
        <v/>
      </c>
      <c r="E6" s="10" t="str">
        <f>IF(AND($B$6&lt;&gt;"",LEFT(B6,1)&lt;&gt;"⑰"),$D$109,"")</f>
        <v/>
      </c>
      <c r="F6" s="10" t="str">
        <f>IF(AND($B$6&lt;&gt;"",LEFT(B6,1)&lt;&gt;"⑰"),IF($C$6="定額",$D$109,ROUNDDOWN($D$109*2/3,0)),"")</f>
        <v/>
      </c>
      <c r="G6" s="11" t="str">
        <f>IF($C$6="2/3以内",E6-F6,IF(LEFT(B6,1)="⑰",D6,""))</f>
        <v/>
      </c>
      <c r="J6" s="43" t="str">
        <f>IF(入力ボックス!C6="","経理処理：","経理処理："&amp;入力ボックス!C6)</f>
        <v>経理処理：</v>
      </c>
      <c r="K6" s="3" t="s">
        <v>106</v>
      </c>
      <c r="L6" s="49" t="s">
        <v>86</v>
      </c>
      <c r="M6" s="49"/>
    </row>
    <row r="7" spans="2:14" ht="6.75" customHeight="1" x14ac:dyDescent="0.4"/>
    <row r="8" spans="2:14" ht="41.25" customHeight="1" x14ac:dyDescent="0.4">
      <c r="B8" s="12" t="s">
        <v>4</v>
      </c>
      <c r="C8" s="12" t="s">
        <v>0</v>
      </c>
      <c r="D8" s="12" t="str">
        <f>IF(LEFT(B6,1)="⑰","補助対象外経費","補助対象経費")</f>
        <v>補助対象経費</v>
      </c>
      <c r="E8" s="44" t="s">
        <v>30</v>
      </c>
      <c r="F8" s="12" t="s">
        <v>5</v>
      </c>
      <c r="G8" s="76" t="s">
        <v>9</v>
      </c>
      <c r="H8" s="76"/>
      <c r="I8" s="12" t="s">
        <v>7</v>
      </c>
      <c r="J8" s="12" t="s">
        <v>8</v>
      </c>
      <c r="L8" s="50" t="s">
        <v>81</v>
      </c>
      <c r="M8" s="51" t="s">
        <v>5</v>
      </c>
    </row>
    <row r="9" spans="2:14" s="13" customFormat="1" ht="28.5" customHeight="1" x14ac:dyDescent="0.4">
      <c r="B9" s="35" t="str">
        <f>IF($C9="","",VLOOKUP(LEFT($B$6,1),リスト!$E$3:$F$19,2,FALSE)&amp;ROW()-8)</f>
        <v/>
      </c>
      <c r="C9" s="36"/>
      <c r="D9" s="37" t="str">
        <f>IF(C9="","",C9)</f>
        <v/>
      </c>
      <c r="E9" s="38"/>
      <c r="F9" s="38"/>
      <c r="G9" s="67"/>
      <c r="H9" s="68"/>
      <c r="I9" s="18"/>
      <c r="J9" s="39"/>
      <c r="L9" s="48" t="str">
        <f>IF(E9="","",IF(AND(E9&lt;&gt;"",入力ボックス!$C$7&gt;E9),"交付決定日前","○"))</f>
        <v/>
      </c>
      <c r="M9" s="52" t="str">
        <f>IF(F9="","",IF(AND(F9&lt;&gt;"",入力ボックス!$C$8&lt;F9),"完了日より後",IF(E9&gt;F9,"発注と支払の日付が前後","○")))</f>
        <v/>
      </c>
      <c r="N9" s="8"/>
    </row>
    <row r="10" spans="2:14" s="13" customFormat="1" ht="28.5" customHeight="1" x14ac:dyDescent="0.4">
      <c r="B10" s="35" t="str">
        <f>IF($C10="","",VLOOKUP(LEFT($B$6,1),リスト!$E$3:$F$19,2,FALSE)&amp;ROW()-8)</f>
        <v/>
      </c>
      <c r="C10" s="36"/>
      <c r="D10" s="37" t="str">
        <f t="shared" ref="D10:D58" si="0">IF(C10="","",C10)</f>
        <v/>
      </c>
      <c r="E10" s="38"/>
      <c r="F10" s="38"/>
      <c r="G10" s="67"/>
      <c r="H10" s="68"/>
      <c r="I10" s="18"/>
      <c r="J10" s="39"/>
      <c r="L10" s="48" t="str">
        <f>IF(E10="","",IF(AND(E10&lt;&gt;"",入力ボックス!$C$7&gt;E10),"交付決定日前","○"))</f>
        <v/>
      </c>
      <c r="M10" s="52" t="str">
        <f>IF(F10="","",IF(AND(F10&lt;&gt;"",入力ボックス!$C$8&lt;F10),"完了日より後",IF(E10&gt;F10,"発注と支払の日付が前後","○")))</f>
        <v/>
      </c>
      <c r="N10" s="8"/>
    </row>
    <row r="11" spans="2:14" s="13" customFormat="1" ht="28.5" customHeight="1" x14ac:dyDescent="0.4">
      <c r="B11" s="35" t="str">
        <f>IF($C11="","",VLOOKUP(LEFT($B$6,1),リスト!$E$3:$F$19,2,FALSE)&amp;ROW()-8)</f>
        <v/>
      </c>
      <c r="C11" s="36"/>
      <c r="D11" s="37" t="str">
        <f t="shared" si="0"/>
        <v/>
      </c>
      <c r="E11" s="38"/>
      <c r="F11" s="38"/>
      <c r="G11" s="67"/>
      <c r="H11" s="68"/>
      <c r="I11" s="18"/>
      <c r="J11" s="39"/>
      <c r="L11" s="48" t="str">
        <f>IF(E11="","",IF(AND(E11&lt;&gt;"",入力ボックス!$C$7&gt;E11),"交付決定日前","○"))</f>
        <v/>
      </c>
      <c r="M11" s="52" t="str">
        <f>IF(F11="","",IF(AND(F11&lt;&gt;"",入力ボックス!$C$8&lt;F11),"完了日より後",IF(E11&gt;F11,"発注と支払の日付が前後","○")))</f>
        <v/>
      </c>
      <c r="N11" s="8"/>
    </row>
    <row r="12" spans="2:14" s="13" customFormat="1" ht="28.5" customHeight="1" x14ac:dyDescent="0.4">
      <c r="B12" s="35" t="str">
        <f>IF($C12="","",VLOOKUP(LEFT($B$6,1),リスト!$E$3:$F$19,2,FALSE)&amp;ROW()-8)</f>
        <v/>
      </c>
      <c r="C12" s="36"/>
      <c r="D12" s="37" t="str">
        <f t="shared" si="0"/>
        <v/>
      </c>
      <c r="E12" s="38"/>
      <c r="F12" s="38"/>
      <c r="G12" s="67"/>
      <c r="H12" s="68"/>
      <c r="I12" s="18"/>
      <c r="J12" s="39"/>
      <c r="L12" s="48" t="str">
        <f>IF(E12="","",IF(AND(E12&lt;&gt;"",入力ボックス!$C$7&gt;E12),"交付決定日前","○"))</f>
        <v/>
      </c>
      <c r="M12" s="52" t="str">
        <f>IF(F12="","",IF(AND(F12&lt;&gt;"",入力ボックス!$C$8&lt;F12),"完了日より後",IF(E12&gt;F12,"発注と支払の日付が前後","○")))</f>
        <v/>
      </c>
      <c r="N12" s="8"/>
    </row>
    <row r="13" spans="2:14" s="13" customFormat="1" ht="28.5" customHeight="1" x14ac:dyDescent="0.4">
      <c r="B13" s="35" t="str">
        <f>IF($C13="","",VLOOKUP(LEFT($B$6,1),リスト!$E$3:$F$19,2,FALSE)&amp;ROW()-8)</f>
        <v/>
      </c>
      <c r="C13" s="36"/>
      <c r="D13" s="37" t="str">
        <f t="shared" si="0"/>
        <v/>
      </c>
      <c r="E13" s="38"/>
      <c r="F13" s="38"/>
      <c r="G13" s="67"/>
      <c r="H13" s="68"/>
      <c r="I13" s="18"/>
      <c r="J13" s="39"/>
      <c r="L13" s="48" t="str">
        <f>IF(E13="","",IF(AND(E13&lt;&gt;"",入力ボックス!$C$7&gt;E13),"交付決定日前","○"))</f>
        <v/>
      </c>
      <c r="M13" s="52" t="str">
        <f>IF(F13="","",IF(AND(F13&lt;&gt;"",入力ボックス!$C$8&lt;F13),"完了日より後",IF(E13&gt;F13,"発注と支払の日付が前後","○")))</f>
        <v/>
      </c>
      <c r="N13" s="8"/>
    </row>
    <row r="14" spans="2:14" s="13" customFormat="1" ht="28.5" customHeight="1" x14ac:dyDescent="0.4">
      <c r="B14" s="35" t="str">
        <f>IF($C14="","",VLOOKUP(LEFT($B$6,1),リスト!$E$3:$F$19,2,FALSE)&amp;ROW()-8)</f>
        <v/>
      </c>
      <c r="C14" s="36"/>
      <c r="D14" s="37" t="str">
        <f t="shared" si="0"/>
        <v/>
      </c>
      <c r="E14" s="38"/>
      <c r="F14" s="38"/>
      <c r="G14" s="67"/>
      <c r="H14" s="68"/>
      <c r="I14" s="18"/>
      <c r="J14" s="39"/>
      <c r="L14" s="48" t="str">
        <f>IF(E14="","",IF(AND(E14&lt;&gt;"",入力ボックス!$C$7&gt;E14),"交付決定日前","○"))</f>
        <v/>
      </c>
      <c r="M14" s="52" t="str">
        <f>IF(F14="","",IF(AND(F14&lt;&gt;"",入力ボックス!$C$8&lt;F14),"完了日より後",IF(E14&gt;F14,"発注と支払の日付が前後","○")))</f>
        <v/>
      </c>
      <c r="N14" s="8"/>
    </row>
    <row r="15" spans="2:14" s="13" customFormat="1" ht="28.5" customHeight="1" x14ac:dyDescent="0.4">
      <c r="B15" s="35" t="str">
        <f>IF($C15="","",VLOOKUP(LEFT($B$6,1),リスト!$E$3:$F$19,2,FALSE)&amp;ROW()-8)</f>
        <v/>
      </c>
      <c r="C15" s="36"/>
      <c r="D15" s="37" t="str">
        <f t="shared" si="0"/>
        <v/>
      </c>
      <c r="E15" s="38"/>
      <c r="F15" s="38"/>
      <c r="G15" s="67"/>
      <c r="H15" s="68"/>
      <c r="I15" s="18"/>
      <c r="J15" s="39"/>
      <c r="L15" s="48" t="str">
        <f>IF(E15="","",IF(AND(E15&lt;&gt;"",入力ボックス!$C$7&gt;E15),"交付決定日前","○"))</f>
        <v/>
      </c>
      <c r="M15" s="52" t="str">
        <f>IF(F15="","",IF(AND(F15&lt;&gt;"",入力ボックス!$C$8&lt;F15),"完了日より後",IF(E15&gt;F15,"発注と支払の日付が前後","○")))</f>
        <v/>
      </c>
      <c r="N15" s="8"/>
    </row>
    <row r="16" spans="2:14" s="13" customFormat="1" ht="28.5" customHeight="1" x14ac:dyDescent="0.4">
      <c r="B16" s="35" t="str">
        <f>IF($C16="","",VLOOKUP(LEFT($B$6,1),リスト!$E$3:$F$19,2,FALSE)&amp;ROW()-8)</f>
        <v/>
      </c>
      <c r="C16" s="36"/>
      <c r="D16" s="37" t="str">
        <f t="shared" si="0"/>
        <v/>
      </c>
      <c r="E16" s="38"/>
      <c r="F16" s="38"/>
      <c r="G16" s="67"/>
      <c r="H16" s="68"/>
      <c r="I16" s="18"/>
      <c r="J16" s="39"/>
      <c r="L16" s="48" t="str">
        <f>IF(E16="","",IF(AND(E16&lt;&gt;"",入力ボックス!$C$7&gt;E16),"交付決定日前","○"))</f>
        <v/>
      </c>
      <c r="M16" s="52" t="str">
        <f>IF(F16="","",IF(AND(F16&lt;&gt;"",入力ボックス!$C$8&lt;F16),"完了日より後",IF(E16&gt;F16,"発注と支払の日付が前後","○")))</f>
        <v/>
      </c>
      <c r="N16" s="8"/>
    </row>
    <row r="17" spans="1:14" s="13" customFormat="1" ht="28.5" customHeight="1" x14ac:dyDescent="0.4">
      <c r="B17" s="35" t="str">
        <f>IF($C17="","",VLOOKUP(LEFT($B$6,1),リスト!$E$3:$F$19,2,FALSE)&amp;ROW()-8)</f>
        <v/>
      </c>
      <c r="C17" s="36"/>
      <c r="D17" s="37" t="str">
        <f t="shared" si="0"/>
        <v/>
      </c>
      <c r="E17" s="38"/>
      <c r="F17" s="38"/>
      <c r="G17" s="67"/>
      <c r="H17" s="68"/>
      <c r="I17" s="18"/>
      <c r="J17" s="39"/>
      <c r="L17" s="48" t="str">
        <f>IF(E17="","",IF(AND(E17&lt;&gt;"",入力ボックス!$C$7&gt;E17),"交付決定日前","○"))</f>
        <v/>
      </c>
      <c r="M17" s="52" t="str">
        <f>IF(F17="","",IF(AND(F17&lt;&gt;"",入力ボックス!$C$8&lt;F17),"完了日より後",IF(E17&gt;F17,"発注と支払の日付が前後","○")))</f>
        <v/>
      </c>
      <c r="N17" s="8"/>
    </row>
    <row r="18" spans="1:14" s="13" customFormat="1" ht="28.5" customHeight="1" x14ac:dyDescent="0.4">
      <c r="B18" s="35" t="str">
        <f>IF($C18="","",VLOOKUP(LEFT($B$6,1),リスト!$E$3:$F$19,2,FALSE)&amp;ROW()-8)</f>
        <v/>
      </c>
      <c r="C18" s="36"/>
      <c r="D18" s="37" t="str">
        <f t="shared" si="0"/>
        <v/>
      </c>
      <c r="E18" s="38"/>
      <c r="F18" s="38"/>
      <c r="G18" s="67"/>
      <c r="H18" s="68"/>
      <c r="I18" s="18"/>
      <c r="J18" s="39"/>
      <c r="L18" s="48" t="str">
        <f>IF(E18="","",IF(AND(E18&lt;&gt;"",入力ボックス!$C$7&gt;E18),"交付決定日前","○"))</f>
        <v/>
      </c>
      <c r="M18" s="52" t="str">
        <f>IF(F18="","",IF(AND(F18&lt;&gt;"",入力ボックス!$C$8&lt;F18),"完了日より後",IF(E18&gt;F18,"発注と支払の日付が前後","○")))</f>
        <v/>
      </c>
      <c r="N18" s="8"/>
    </row>
    <row r="19" spans="1:14" ht="28.5" customHeight="1" x14ac:dyDescent="0.4">
      <c r="A19" s="13"/>
      <c r="B19" s="35" t="str">
        <f>IF($C19="","",VLOOKUP(LEFT($B$6,1),リスト!$E$3:$F$19,2,FALSE)&amp;ROW()-8)</f>
        <v/>
      </c>
      <c r="C19" s="36"/>
      <c r="D19" s="37" t="str">
        <f t="shared" si="0"/>
        <v/>
      </c>
      <c r="E19" s="38"/>
      <c r="F19" s="38"/>
      <c r="G19" s="67"/>
      <c r="H19" s="68"/>
      <c r="I19" s="18"/>
      <c r="J19" s="39"/>
      <c r="L19" s="48" t="str">
        <f>IF(E19="","",IF(AND(E19&lt;&gt;"",入力ボックス!$C$7&gt;E19),"交付決定日前","○"))</f>
        <v/>
      </c>
      <c r="M19" s="52" t="str">
        <f>IF(F19="","",IF(AND(F19&lt;&gt;"",入力ボックス!$C$8&lt;F19),"完了日より後",IF(E19&gt;F19,"発注と支払の日付が前後","○")))</f>
        <v/>
      </c>
    </row>
    <row r="20" spans="1:14" ht="28.5" customHeight="1" x14ac:dyDescent="0.4">
      <c r="A20" s="13"/>
      <c r="B20" s="35" t="str">
        <f>IF($C20="","",VLOOKUP(LEFT($B$6,1),リスト!$E$3:$F$19,2,FALSE)&amp;ROW()-8)</f>
        <v/>
      </c>
      <c r="C20" s="36"/>
      <c r="D20" s="37" t="str">
        <f t="shared" si="0"/>
        <v/>
      </c>
      <c r="E20" s="38"/>
      <c r="F20" s="38"/>
      <c r="G20" s="67"/>
      <c r="H20" s="68"/>
      <c r="I20" s="18"/>
      <c r="J20" s="39"/>
      <c r="L20" s="48" t="str">
        <f>IF(E20="","",IF(AND(E20&lt;&gt;"",入力ボックス!$C$7&gt;E20),"交付決定日前","○"))</f>
        <v/>
      </c>
      <c r="M20" s="52" t="str">
        <f>IF(F20="","",IF(AND(F20&lt;&gt;"",入力ボックス!$C$8&lt;F20),"完了日より後",IF(E20&gt;F20,"発注と支払の日付が前後","○")))</f>
        <v/>
      </c>
    </row>
    <row r="21" spans="1:14" ht="28.5" customHeight="1" x14ac:dyDescent="0.4">
      <c r="A21" s="13"/>
      <c r="B21" s="35" t="str">
        <f>IF($C21="","",VLOOKUP(LEFT($B$6,1),リスト!$E$3:$F$19,2,FALSE)&amp;ROW()-8)</f>
        <v/>
      </c>
      <c r="C21" s="36"/>
      <c r="D21" s="37" t="str">
        <f t="shared" si="0"/>
        <v/>
      </c>
      <c r="E21" s="38"/>
      <c r="F21" s="38"/>
      <c r="G21" s="67"/>
      <c r="H21" s="68"/>
      <c r="I21" s="18"/>
      <c r="J21" s="39"/>
      <c r="L21" s="48" t="str">
        <f>IF(E21="","",IF(AND(E21&lt;&gt;"",入力ボックス!$C$7&gt;E21),"交付決定日前","○"))</f>
        <v/>
      </c>
      <c r="M21" s="52" t="str">
        <f>IF(F21="","",IF(AND(F21&lt;&gt;"",入力ボックス!$C$8&lt;F21),"完了日より後",IF(E21&gt;F21,"発注と支払の日付が前後","○")))</f>
        <v/>
      </c>
    </row>
    <row r="22" spans="1:14" ht="28.5" customHeight="1" x14ac:dyDescent="0.4">
      <c r="A22" s="13"/>
      <c r="B22" s="35" t="str">
        <f>IF($C22="","",VLOOKUP(LEFT($B$6,1),リスト!$E$3:$F$19,2,FALSE)&amp;ROW()-8)</f>
        <v/>
      </c>
      <c r="C22" s="36"/>
      <c r="D22" s="37" t="str">
        <f t="shared" si="0"/>
        <v/>
      </c>
      <c r="E22" s="38"/>
      <c r="F22" s="38"/>
      <c r="G22" s="67"/>
      <c r="H22" s="68"/>
      <c r="I22" s="18"/>
      <c r="J22" s="39"/>
      <c r="L22" s="48" t="str">
        <f>IF(E22="","",IF(AND(E22&lt;&gt;"",入力ボックス!$C$7&gt;E22),"交付決定日前","○"))</f>
        <v/>
      </c>
      <c r="M22" s="52" t="str">
        <f>IF(F22="","",IF(AND(F22&lt;&gt;"",入力ボックス!$C$8&lt;F22),"完了日より後",IF(E22&gt;F22,"発注と支払の日付が前後","○")))</f>
        <v/>
      </c>
    </row>
    <row r="23" spans="1:14" ht="28.5" customHeight="1" x14ac:dyDescent="0.4">
      <c r="A23" s="13"/>
      <c r="B23" s="35" t="str">
        <f>IF($C23="","",VLOOKUP(LEFT($B$6,1),リスト!$E$3:$F$19,2,FALSE)&amp;ROW()-8)</f>
        <v/>
      </c>
      <c r="C23" s="36"/>
      <c r="D23" s="37" t="str">
        <f t="shared" si="0"/>
        <v/>
      </c>
      <c r="E23" s="38"/>
      <c r="F23" s="38"/>
      <c r="G23" s="67"/>
      <c r="H23" s="68"/>
      <c r="I23" s="18"/>
      <c r="J23" s="39"/>
      <c r="L23" s="48" t="str">
        <f>IF(E23="","",IF(AND(E23&lt;&gt;"",入力ボックス!$C$7&gt;E23),"交付決定日前","○"))</f>
        <v/>
      </c>
      <c r="M23" s="52" t="str">
        <f>IF(F23="","",IF(AND(F23&lt;&gt;"",入力ボックス!$C$8&lt;F23),"完了日より後",IF(E23&gt;F23,"発注と支払の日付が前後","○")))</f>
        <v/>
      </c>
    </row>
    <row r="24" spans="1:14" ht="28.5" customHeight="1" x14ac:dyDescent="0.4">
      <c r="A24" s="13"/>
      <c r="B24" s="35" t="str">
        <f>IF($C24="","",VLOOKUP(LEFT($B$6,1),リスト!$E$3:$F$19,2,FALSE)&amp;ROW()-8)</f>
        <v/>
      </c>
      <c r="C24" s="36"/>
      <c r="D24" s="37" t="str">
        <f t="shared" si="0"/>
        <v/>
      </c>
      <c r="E24" s="38"/>
      <c r="F24" s="38"/>
      <c r="G24" s="67"/>
      <c r="H24" s="68"/>
      <c r="I24" s="18"/>
      <c r="J24" s="39"/>
      <c r="L24" s="48" t="str">
        <f>IF(E24="","",IF(AND(E24&lt;&gt;"",入力ボックス!$C$7&gt;E24),"交付決定日前","○"))</f>
        <v/>
      </c>
      <c r="M24" s="52" t="str">
        <f>IF(F24="","",IF(AND(F24&lt;&gt;"",入力ボックス!$C$8&lt;F24),"完了日より後",IF(E24&gt;F24,"発注と支払の日付が前後","○")))</f>
        <v/>
      </c>
    </row>
    <row r="25" spans="1:14" ht="28.5" customHeight="1" x14ac:dyDescent="0.4">
      <c r="A25" s="13"/>
      <c r="B25" s="35" t="str">
        <f>IF($C25="","",VLOOKUP(LEFT($B$6,1),リスト!$E$3:$F$19,2,FALSE)&amp;ROW()-8)</f>
        <v/>
      </c>
      <c r="C25" s="36"/>
      <c r="D25" s="37" t="str">
        <f t="shared" si="0"/>
        <v/>
      </c>
      <c r="E25" s="38"/>
      <c r="F25" s="38"/>
      <c r="G25" s="67"/>
      <c r="H25" s="68"/>
      <c r="I25" s="18"/>
      <c r="J25" s="39"/>
      <c r="L25" s="48" t="str">
        <f>IF(E25="","",IF(AND(E25&lt;&gt;"",入力ボックス!$C$7&gt;E25),"交付決定日前","○"))</f>
        <v/>
      </c>
      <c r="M25" s="52" t="str">
        <f>IF(F25="","",IF(AND(F25&lt;&gt;"",入力ボックス!$C$8&lt;F25),"完了日より後",IF(E25&gt;F25,"発注と支払の日付が前後","○")))</f>
        <v/>
      </c>
    </row>
    <row r="26" spans="1:14" ht="28.5" customHeight="1" x14ac:dyDescent="0.4">
      <c r="A26" s="13"/>
      <c r="B26" s="35" t="str">
        <f>IF($C26="","",VLOOKUP(LEFT($B$6,1),リスト!$E$3:$F$19,2,FALSE)&amp;ROW()-8)</f>
        <v/>
      </c>
      <c r="C26" s="36"/>
      <c r="D26" s="37" t="str">
        <f t="shared" si="0"/>
        <v/>
      </c>
      <c r="E26" s="38"/>
      <c r="F26" s="38"/>
      <c r="G26" s="67"/>
      <c r="H26" s="68"/>
      <c r="I26" s="18"/>
      <c r="J26" s="39"/>
      <c r="L26" s="48" t="str">
        <f>IF(E26="","",IF(AND(E26&lt;&gt;"",入力ボックス!$C$7&gt;E26),"交付決定日前","○"))</f>
        <v/>
      </c>
      <c r="M26" s="52" t="str">
        <f>IF(F26="","",IF(AND(F26&lt;&gt;"",入力ボックス!$C$8&lt;F26),"完了日より後",IF(E26&gt;F26,"発注と支払の日付が前後","○")))</f>
        <v/>
      </c>
    </row>
    <row r="27" spans="1:14" ht="28.5" customHeight="1" x14ac:dyDescent="0.4">
      <c r="A27" s="13"/>
      <c r="B27" s="35" t="str">
        <f>IF($C27="","",VLOOKUP(LEFT($B$6,1),リスト!$E$3:$F$19,2,FALSE)&amp;ROW()-8)</f>
        <v/>
      </c>
      <c r="C27" s="36"/>
      <c r="D27" s="37" t="str">
        <f t="shared" si="0"/>
        <v/>
      </c>
      <c r="E27" s="38"/>
      <c r="F27" s="38"/>
      <c r="G27" s="67"/>
      <c r="H27" s="68"/>
      <c r="I27" s="18"/>
      <c r="J27" s="39"/>
      <c r="L27" s="48" t="str">
        <f>IF(E27="","",IF(AND(E27&lt;&gt;"",入力ボックス!$C$7&gt;E27),"交付決定日前","○"))</f>
        <v/>
      </c>
      <c r="M27" s="52" t="str">
        <f>IF(F27="","",IF(AND(F27&lt;&gt;"",入力ボックス!$C$8&lt;F27),"完了日より後",IF(E27&gt;F27,"発注と支払の日付が前後","○")))</f>
        <v/>
      </c>
    </row>
    <row r="28" spans="1:14" ht="28.5" customHeight="1" x14ac:dyDescent="0.4">
      <c r="A28" s="13"/>
      <c r="B28" s="35" t="str">
        <f>IF($C28="","",VLOOKUP(LEFT($B$6,1),リスト!$E$3:$F$19,2,FALSE)&amp;ROW()-8)</f>
        <v/>
      </c>
      <c r="C28" s="36"/>
      <c r="D28" s="37" t="str">
        <f t="shared" si="0"/>
        <v/>
      </c>
      <c r="E28" s="38"/>
      <c r="F28" s="38"/>
      <c r="G28" s="67"/>
      <c r="H28" s="68"/>
      <c r="I28" s="18"/>
      <c r="J28" s="39"/>
      <c r="K28" s="45" t="str">
        <f>IF(OR(L28="×",M28="×"),"","↓70行を非表示にしています。使用する場合は再表示してください。")</f>
        <v>↓70行を非表示にしています。使用する場合は再表示してください。</v>
      </c>
      <c r="L28" s="48" t="str">
        <f>IF(E28="","",IF(AND(E28&lt;&gt;"",入力ボックス!$C$7&gt;E28),"交付決定日前","○"))</f>
        <v/>
      </c>
      <c r="M28" s="52" t="str">
        <f>IF(F28="","",IF(AND(F28&lt;&gt;"",入力ボックス!$C$8&lt;F28),"完了日より後",IF(E28&gt;F28,"発注と支払の日付が前後","○")))</f>
        <v/>
      </c>
    </row>
    <row r="29" spans="1:14" ht="28.5" hidden="1" customHeight="1" x14ac:dyDescent="0.4">
      <c r="A29" s="13"/>
      <c r="B29" s="35" t="str">
        <f>IF($C29="","",VLOOKUP(LEFT($B$6,1),リスト!$E$3:$F$19,2,FALSE)&amp;ROW()-8)</f>
        <v/>
      </c>
      <c r="C29" s="36"/>
      <c r="D29" s="37" t="str">
        <f t="shared" si="0"/>
        <v/>
      </c>
      <c r="E29" s="38"/>
      <c r="F29" s="38"/>
      <c r="G29" s="67"/>
      <c r="H29" s="68"/>
      <c r="I29" s="18"/>
      <c r="J29" s="39"/>
      <c r="L29" s="48" t="str">
        <f>IF(E29="","",IF(AND(E29&lt;&gt;"",$B$6&lt;&gt;"⑧展示会等出展費",入力ボックス!$C$7&gt;E29),"交付決定日前","○"))</f>
        <v/>
      </c>
      <c r="M29" s="52" t="str">
        <f>IF(F29="","",IF(AND(F29&lt;&gt;"",入力ボックス!$C$8&lt;F29),"完了日より後",IF(E29&gt;F29,"発注と支払の日付が前後","○")))</f>
        <v/>
      </c>
    </row>
    <row r="30" spans="1:14" ht="28.5" hidden="1" customHeight="1" x14ac:dyDescent="0.4">
      <c r="A30" s="13"/>
      <c r="B30" s="35" t="str">
        <f>IF($C30="","",VLOOKUP(LEFT($B$6,1),リスト!$E$3:$F$19,2,FALSE)&amp;ROW()-8)</f>
        <v/>
      </c>
      <c r="C30" s="36"/>
      <c r="D30" s="37" t="str">
        <f t="shared" si="0"/>
        <v/>
      </c>
      <c r="E30" s="38"/>
      <c r="F30" s="38"/>
      <c r="G30" s="67"/>
      <c r="H30" s="68"/>
      <c r="I30" s="18"/>
      <c r="J30" s="39"/>
      <c r="L30" s="48" t="str">
        <f>IF(E30="","",IF(AND(E30&lt;&gt;"",$B$6&lt;&gt;"⑧展示会等出展費",入力ボックス!$C$7&gt;E30),"交付決定日前","○"))</f>
        <v/>
      </c>
      <c r="M30" s="52" t="str">
        <f>IF(F30="","",IF(AND(F30&lt;&gt;"",入力ボックス!$C$8&lt;F30),"完了日より後",IF(E30&gt;F30,"発注と支払の日付が前後","○")))</f>
        <v/>
      </c>
    </row>
    <row r="31" spans="1:14" ht="28.5" hidden="1" customHeight="1" x14ac:dyDescent="0.4">
      <c r="A31" s="13"/>
      <c r="B31" s="35" t="str">
        <f>IF($C31="","",VLOOKUP(LEFT($B$6,1),リスト!$E$3:$F$19,2,FALSE)&amp;ROW()-8)</f>
        <v/>
      </c>
      <c r="C31" s="36"/>
      <c r="D31" s="37" t="str">
        <f t="shared" si="0"/>
        <v/>
      </c>
      <c r="E31" s="38"/>
      <c r="F31" s="38"/>
      <c r="G31" s="67"/>
      <c r="H31" s="68"/>
      <c r="I31" s="18"/>
      <c r="J31" s="39"/>
      <c r="L31" s="48" t="str">
        <f>IF(E31="","",IF(AND(E31&lt;&gt;"",$B$6&lt;&gt;"⑧展示会等出展費",入力ボックス!$C$7&gt;E31),"交付決定日前","○"))</f>
        <v/>
      </c>
      <c r="M31" s="52" t="str">
        <f>IF(F31="","",IF(AND(F31&lt;&gt;"",入力ボックス!$C$8&lt;F31),"完了日より後",IF(E31&gt;F31,"発注と支払の日付が前後","○")))</f>
        <v/>
      </c>
    </row>
    <row r="32" spans="1:14" ht="28.5" hidden="1" customHeight="1" x14ac:dyDescent="0.4">
      <c r="A32" s="13"/>
      <c r="B32" s="35" t="str">
        <f>IF($C32="","",VLOOKUP(LEFT($B$6,1),リスト!$E$3:$F$19,2,FALSE)&amp;ROW()-8)</f>
        <v/>
      </c>
      <c r="C32" s="36"/>
      <c r="D32" s="37" t="str">
        <f t="shared" si="0"/>
        <v/>
      </c>
      <c r="E32" s="38"/>
      <c r="F32" s="38"/>
      <c r="G32" s="67"/>
      <c r="H32" s="68"/>
      <c r="I32" s="18"/>
      <c r="J32" s="39"/>
      <c r="L32" s="48" t="str">
        <f>IF(E32="","",IF(AND(E32&lt;&gt;"",$B$6&lt;&gt;"⑧展示会等出展費",入力ボックス!$C$7&gt;E32),"交付決定日前","○"))</f>
        <v/>
      </c>
      <c r="M32" s="52" t="str">
        <f>IF(F32="","",IF(AND(F32&lt;&gt;"",入力ボックス!$C$8&lt;F32),"完了日より後",IF(E32&gt;F32,"発注と支払の日付が前後","○")))</f>
        <v/>
      </c>
    </row>
    <row r="33" spans="1:13" ht="28.5" hidden="1" customHeight="1" x14ac:dyDescent="0.4">
      <c r="A33" s="13"/>
      <c r="B33" s="35" t="str">
        <f>IF($C33="","",VLOOKUP(LEFT($B$6,1),リスト!$E$3:$F$19,2,FALSE)&amp;ROW()-8)</f>
        <v/>
      </c>
      <c r="C33" s="36"/>
      <c r="D33" s="37" t="str">
        <f t="shared" si="0"/>
        <v/>
      </c>
      <c r="E33" s="38"/>
      <c r="F33" s="38"/>
      <c r="G33" s="67"/>
      <c r="H33" s="68"/>
      <c r="I33" s="18"/>
      <c r="J33" s="39"/>
      <c r="L33" s="48" t="str">
        <f>IF(E33="","",IF(AND(E33&lt;&gt;"",$B$6&lt;&gt;"⑧展示会等出展費",入力ボックス!$C$7&gt;E33),"交付決定日前","○"))</f>
        <v/>
      </c>
      <c r="M33" s="52" t="str">
        <f>IF(F33="","",IF(AND(F33&lt;&gt;"",入力ボックス!$C$8&lt;F33),"完了日より後",IF(E33&gt;F33,"発注と支払の日付が前後","○")))</f>
        <v/>
      </c>
    </row>
    <row r="34" spans="1:13" ht="28.5" hidden="1" customHeight="1" x14ac:dyDescent="0.4">
      <c r="A34" s="13"/>
      <c r="B34" s="35" t="str">
        <f>IF($C34="","",VLOOKUP(LEFT($B$6,1),リスト!$E$3:$F$19,2,FALSE)&amp;ROW()-8)</f>
        <v/>
      </c>
      <c r="C34" s="36"/>
      <c r="D34" s="37" t="str">
        <f t="shared" si="0"/>
        <v/>
      </c>
      <c r="E34" s="38"/>
      <c r="F34" s="38"/>
      <c r="G34" s="67"/>
      <c r="H34" s="68"/>
      <c r="I34" s="18"/>
      <c r="J34" s="39"/>
      <c r="L34" s="48" t="str">
        <f>IF(E34="","",IF(AND(E34&lt;&gt;"",$B$6&lt;&gt;"⑧展示会等出展費",入力ボックス!$C$7&gt;E34),"交付決定日前","○"))</f>
        <v/>
      </c>
      <c r="M34" s="52" t="str">
        <f>IF(F34="","",IF(AND(F34&lt;&gt;"",入力ボックス!$C$8&lt;F34),"完了日より後",IF(E34&gt;F34,"発注と支払の日付が前後","○")))</f>
        <v/>
      </c>
    </row>
    <row r="35" spans="1:13" ht="28.5" hidden="1" customHeight="1" x14ac:dyDescent="0.4">
      <c r="A35" s="13"/>
      <c r="B35" s="35" t="str">
        <f>IF($C35="","",VLOOKUP(LEFT($B$6,1),リスト!$E$3:$F$19,2,FALSE)&amp;ROW()-8)</f>
        <v/>
      </c>
      <c r="C35" s="36"/>
      <c r="D35" s="37" t="str">
        <f t="shared" si="0"/>
        <v/>
      </c>
      <c r="E35" s="38"/>
      <c r="F35" s="38"/>
      <c r="G35" s="67"/>
      <c r="H35" s="68"/>
      <c r="I35" s="18"/>
      <c r="J35" s="39"/>
      <c r="L35" s="48" t="str">
        <f>IF(E35="","",IF(AND(E35&lt;&gt;"",$B$6&lt;&gt;"⑧展示会等出展費",入力ボックス!$C$7&gt;E35),"交付決定日前","○"))</f>
        <v/>
      </c>
      <c r="M35" s="52" t="str">
        <f>IF(F35="","",IF(AND(F35&lt;&gt;"",入力ボックス!$C$8&lt;F35),"完了日より後",IF(E35&gt;F35,"発注と支払の日付が前後","○")))</f>
        <v/>
      </c>
    </row>
    <row r="36" spans="1:13" ht="28.5" hidden="1" customHeight="1" x14ac:dyDescent="0.4">
      <c r="A36" s="13"/>
      <c r="B36" s="35" t="str">
        <f>IF($C36="","",VLOOKUP(LEFT($B$6,1),リスト!$E$3:$F$19,2,FALSE)&amp;ROW()-8)</f>
        <v/>
      </c>
      <c r="C36" s="36"/>
      <c r="D36" s="37" t="str">
        <f t="shared" si="0"/>
        <v/>
      </c>
      <c r="E36" s="38"/>
      <c r="F36" s="38"/>
      <c r="G36" s="67"/>
      <c r="H36" s="68"/>
      <c r="I36" s="18"/>
      <c r="J36" s="39"/>
      <c r="L36" s="48" t="str">
        <f>IF(E36="","",IF(AND(E36&lt;&gt;"",$B$6&lt;&gt;"⑧展示会等出展費",入力ボックス!$C$7&gt;E36),"交付決定日前","○"))</f>
        <v/>
      </c>
      <c r="M36" s="52" t="str">
        <f>IF(F36="","",IF(AND(F36&lt;&gt;"",入力ボックス!$C$8&lt;F36),"完了日より後",IF(E36&gt;F36,"発注と支払の日付が前後","○")))</f>
        <v/>
      </c>
    </row>
    <row r="37" spans="1:13" ht="28.5" hidden="1" customHeight="1" x14ac:dyDescent="0.4">
      <c r="A37" s="13"/>
      <c r="B37" s="35" t="str">
        <f>IF($C37="","",VLOOKUP(LEFT($B$6,1),リスト!$E$3:$F$19,2,FALSE)&amp;ROW()-8)</f>
        <v/>
      </c>
      <c r="C37" s="36"/>
      <c r="D37" s="37" t="str">
        <f t="shared" si="0"/>
        <v/>
      </c>
      <c r="E37" s="38"/>
      <c r="F37" s="38"/>
      <c r="G37" s="67"/>
      <c r="H37" s="68"/>
      <c r="I37" s="18"/>
      <c r="J37" s="39"/>
      <c r="L37" s="48" t="str">
        <f>IF(E37="","",IF(AND(E37&lt;&gt;"",$B$6&lt;&gt;"⑧展示会等出展費",入力ボックス!$C$7&gt;E37),"交付決定日前","○"))</f>
        <v/>
      </c>
      <c r="M37" s="52" t="str">
        <f>IF(F37="","",IF(AND(F37&lt;&gt;"",入力ボックス!$C$8&lt;F37),"完了日より後",IF(E37&gt;F37,"発注と支払の日付が前後","○")))</f>
        <v/>
      </c>
    </row>
    <row r="38" spans="1:13" ht="28.5" hidden="1" customHeight="1" x14ac:dyDescent="0.4">
      <c r="A38" s="13"/>
      <c r="B38" s="35" t="str">
        <f>IF($C38="","",VLOOKUP(LEFT($B$6,1),リスト!$E$3:$F$19,2,FALSE)&amp;ROW()-8)</f>
        <v/>
      </c>
      <c r="C38" s="36"/>
      <c r="D38" s="37" t="str">
        <f t="shared" si="0"/>
        <v/>
      </c>
      <c r="E38" s="38"/>
      <c r="F38" s="38"/>
      <c r="G38" s="67"/>
      <c r="H38" s="68"/>
      <c r="I38" s="18"/>
      <c r="J38" s="39"/>
      <c r="L38" s="48" t="str">
        <f>IF(E38="","",IF(AND(E38&lt;&gt;"",$B$6&lt;&gt;"⑧展示会等出展費",入力ボックス!$C$7&gt;E38),"交付決定日前","○"))</f>
        <v/>
      </c>
      <c r="M38" s="52" t="str">
        <f>IF(F38="","",IF(AND(F38&lt;&gt;"",入力ボックス!$C$8&lt;F38),"完了日より後",IF(E38&gt;F38,"発注と支払の日付が前後","○")))</f>
        <v/>
      </c>
    </row>
    <row r="39" spans="1:13" ht="28.5" hidden="1" customHeight="1" x14ac:dyDescent="0.4">
      <c r="A39" s="13"/>
      <c r="B39" s="35" t="str">
        <f>IF($C39="","",VLOOKUP(LEFT($B$6,1),リスト!$E$3:$F$19,2,FALSE)&amp;ROW()-8)</f>
        <v/>
      </c>
      <c r="C39" s="36"/>
      <c r="D39" s="37" t="str">
        <f t="shared" si="0"/>
        <v/>
      </c>
      <c r="E39" s="38"/>
      <c r="F39" s="38"/>
      <c r="G39" s="67"/>
      <c r="H39" s="68"/>
      <c r="I39" s="18"/>
      <c r="J39" s="39"/>
      <c r="L39" s="48" t="str">
        <f>IF(E39="","",IF(AND(E39&lt;&gt;"",$B$6&lt;&gt;"⑧展示会等出展費",入力ボックス!$C$7&gt;E39),"交付決定日前","○"))</f>
        <v/>
      </c>
      <c r="M39" s="52" t="str">
        <f>IF(F39="","",IF(AND(F39&lt;&gt;"",入力ボックス!$C$8&lt;F39),"完了日より後",IF(E39&gt;F39,"発注と支払の日付が前後","○")))</f>
        <v/>
      </c>
    </row>
    <row r="40" spans="1:13" ht="28.5" hidden="1" customHeight="1" x14ac:dyDescent="0.4">
      <c r="A40" s="13"/>
      <c r="B40" s="35" t="str">
        <f>IF($C40="","",VLOOKUP(LEFT($B$6,1),リスト!$E$3:$F$19,2,FALSE)&amp;ROW()-8)</f>
        <v/>
      </c>
      <c r="C40" s="36"/>
      <c r="D40" s="37" t="str">
        <f t="shared" si="0"/>
        <v/>
      </c>
      <c r="E40" s="38"/>
      <c r="F40" s="38"/>
      <c r="G40" s="67"/>
      <c r="H40" s="68"/>
      <c r="I40" s="18"/>
      <c r="J40" s="39"/>
      <c r="L40" s="48" t="str">
        <f>IF(E40="","",IF(AND(E40&lt;&gt;"",$B$6&lt;&gt;"⑧展示会等出展費",入力ボックス!$C$7&gt;E40),"交付決定日前","○"))</f>
        <v/>
      </c>
      <c r="M40" s="52" t="str">
        <f>IF(F40="","",IF(AND(F40&lt;&gt;"",入力ボックス!$C$8&lt;F40),"完了日より後",IF(E40&gt;F40,"発注と支払の日付が前後","○")))</f>
        <v/>
      </c>
    </row>
    <row r="41" spans="1:13" ht="28.5" hidden="1" customHeight="1" x14ac:dyDescent="0.4">
      <c r="A41" s="13"/>
      <c r="B41" s="35" t="str">
        <f>IF($C41="","",VLOOKUP(LEFT($B$6,1),リスト!$E$3:$F$19,2,FALSE)&amp;ROW()-8)</f>
        <v/>
      </c>
      <c r="C41" s="36"/>
      <c r="D41" s="37" t="str">
        <f t="shared" si="0"/>
        <v/>
      </c>
      <c r="E41" s="38"/>
      <c r="F41" s="38"/>
      <c r="G41" s="67"/>
      <c r="H41" s="68"/>
      <c r="I41" s="18"/>
      <c r="J41" s="39"/>
      <c r="L41" s="48" t="str">
        <f>IF(E41="","",IF(AND(E41&lt;&gt;"",$B$6&lt;&gt;"⑧展示会等出展費",入力ボックス!$C$7&gt;E41),"交付決定日前","○"))</f>
        <v/>
      </c>
      <c r="M41" s="52" t="str">
        <f>IF(F41="","",IF(AND(F41&lt;&gt;"",入力ボックス!$C$8&lt;F41),"完了日より後",IF(E41&gt;F41,"発注と支払の日付が前後","○")))</f>
        <v/>
      </c>
    </row>
    <row r="42" spans="1:13" ht="28.5" hidden="1" customHeight="1" x14ac:dyDescent="0.4">
      <c r="A42" s="13"/>
      <c r="B42" s="35" t="str">
        <f>IF($C42="","",VLOOKUP(LEFT($B$6,1),リスト!$E$3:$F$19,2,FALSE)&amp;ROW()-8)</f>
        <v/>
      </c>
      <c r="C42" s="36"/>
      <c r="D42" s="37" t="str">
        <f t="shared" si="0"/>
        <v/>
      </c>
      <c r="E42" s="38"/>
      <c r="F42" s="38"/>
      <c r="G42" s="67"/>
      <c r="H42" s="68"/>
      <c r="I42" s="18"/>
      <c r="J42" s="39"/>
      <c r="L42" s="48" t="str">
        <f>IF(E42="","",IF(AND(E42&lt;&gt;"",$B$6&lt;&gt;"⑧展示会等出展費",入力ボックス!$C$7&gt;E42),"交付決定日前","○"))</f>
        <v/>
      </c>
      <c r="M42" s="52" t="str">
        <f>IF(F42="","",IF(AND(F42&lt;&gt;"",入力ボックス!$C$8&lt;F42),"完了日より後",IF(E42&gt;F42,"発注と支払の日付が前後","○")))</f>
        <v/>
      </c>
    </row>
    <row r="43" spans="1:13" ht="28.5" hidden="1" customHeight="1" x14ac:dyDescent="0.4">
      <c r="A43" s="13"/>
      <c r="B43" s="35" t="str">
        <f>IF($C43="","",VLOOKUP(LEFT($B$6,1),リスト!$E$3:$F$19,2,FALSE)&amp;ROW()-8)</f>
        <v/>
      </c>
      <c r="C43" s="36"/>
      <c r="D43" s="37" t="str">
        <f t="shared" si="0"/>
        <v/>
      </c>
      <c r="E43" s="38"/>
      <c r="F43" s="38"/>
      <c r="G43" s="67"/>
      <c r="H43" s="68"/>
      <c r="I43" s="18"/>
      <c r="J43" s="39"/>
      <c r="L43" s="48" t="str">
        <f>IF(E43="","",IF(AND(E43&lt;&gt;"",$B$6&lt;&gt;"⑧展示会等出展費",入力ボックス!$C$7&gt;E43),"交付決定日前","○"))</f>
        <v/>
      </c>
      <c r="M43" s="52" t="str">
        <f>IF(F43="","",IF(AND(F43&lt;&gt;"",入力ボックス!$C$8&lt;F43),"完了日より後",IF(E43&gt;F43,"発注と支払の日付が前後","○")))</f>
        <v/>
      </c>
    </row>
    <row r="44" spans="1:13" ht="28.5" hidden="1" customHeight="1" x14ac:dyDescent="0.4">
      <c r="A44" s="13"/>
      <c r="B44" s="35" t="str">
        <f>IF($C44="","",VLOOKUP(LEFT($B$6,1),リスト!$E$3:$F$19,2,FALSE)&amp;ROW()-8)</f>
        <v/>
      </c>
      <c r="C44" s="36"/>
      <c r="D44" s="37" t="str">
        <f t="shared" si="0"/>
        <v/>
      </c>
      <c r="E44" s="38"/>
      <c r="F44" s="38"/>
      <c r="G44" s="67"/>
      <c r="H44" s="68"/>
      <c r="I44" s="18"/>
      <c r="J44" s="39"/>
      <c r="L44" s="48" t="str">
        <f>IF(E44="","",IF(AND(E44&lt;&gt;"",$B$6&lt;&gt;"⑧展示会等出展費",入力ボックス!$C$7&gt;E44),"交付決定日前","○"))</f>
        <v/>
      </c>
      <c r="M44" s="52" t="str">
        <f>IF(F44="","",IF(AND(F44&lt;&gt;"",入力ボックス!$C$8&lt;F44),"完了日より後",IF(E44&gt;F44,"発注と支払の日付が前後","○")))</f>
        <v/>
      </c>
    </row>
    <row r="45" spans="1:13" ht="28.5" hidden="1" customHeight="1" x14ac:dyDescent="0.4">
      <c r="A45" s="13"/>
      <c r="B45" s="35" t="str">
        <f>IF($C45="","",VLOOKUP(LEFT($B$6,1),リスト!$E$3:$F$19,2,FALSE)&amp;ROW()-8)</f>
        <v/>
      </c>
      <c r="C45" s="36"/>
      <c r="D45" s="37" t="str">
        <f t="shared" si="0"/>
        <v/>
      </c>
      <c r="E45" s="38"/>
      <c r="F45" s="38"/>
      <c r="G45" s="67"/>
      <c r="H45" s="68"/>
      <c r="I45" s="18"/>
      <c r="J45" s="39"/>
      <c r="L45" s="48" t="str">
        <f>IF(E45="","",IF(AND(E45&lt;&gt;"",$B$6&lt;&gt;"⑧展示会等出展費",入力ボックス!$C$7&gt;E45),"交付決定日前","○"))</f>
        <v/>
      </c>
      <c r="M45" s="52" t="str">
        <f>IF(F45="","",IF(AND(F45&lt;&gt;"",入力ボックス!$C$8&lt;F45),"完了日より後",IF(E45&gt;F45,"発注と支払の日付が前後","○")))</f>
        <v/>
      </c>
    </row>
    <row r="46" spans="1:13" ht="28.5" hidden="1" customHeight="1" x14ac:dyDescent="0.4">
      <c r="A46" s="13"/>
      <c r="B46" s="35" t="str">
        <f>IF($C46="","",VLOOKUP(LEFT($B$6,1),リスト!$E$3:$F$19,2,FALSE)&amp;ROW()-8)</f>
        <v/>
      </c>
      <c r="C46" s="36"/>
      <c r="D46" s="37" t="str">
        <f t="shared" si="0"/>
        <v/>
      </c>
      <c r="E46" s="38"/>
      <c r="F46" s="38"/>
      <c r="G46" s="67"/>
      <c r="H46" s="68"/>
      <c r="I46" s="18"/>
      <c r="J46" s="39"/>
      <c r="L46" s="48" t="str">
        <f>IF(E46="","",IF(AND(E46&lt;&gt;"",$B$6&lt;&gt;"⑧展示会等出展費",入力ボックス!$C$7&gt;E46),"交付決定日前","○"))</f>
        <v/>
      </c>
      <c r="M46" s="52" t="str">
        <f>IF(F46="","",IF(AND(F46&lt;&gt;"",入力ボックス!$C$8&lt;F46),"完了日より後",IF(E46&gt;F46,"発注と支払の日付が前後","○")))</f>
        <v/>
      </c>
    </row>
    <row r="47" spans="1:13" ht="28.5" hidden="1" customHeight="1" x14ac:dyDescent="0.4">
      <c r="A47" s="13"/>
      <c r="B47" s="35" t="str">
        <f>IF($C47="","",VLOOKUP(LEFT($B$6,1),リスト!$E$3:$F$19,2,FALSE)&amp;ROW()-8)</f>
        <v/>
      </c>
      <c r="C47" s="36"/>
      <c r="D47" s="37" t="str">
        <f t="shared" si="0"/>
        <v/>
      </c>
      <c r="E47" s="38"/>
      <c r="F47" s="38"/>
      <c r="G47" s="67"/>
      <c r="H47" s="68"/>
      <c r="I47" s="18"/>
      <c r="J47" s="39"/>
      <c r="L47" s="48" t="str">
        <f>IF(E47="","",IF(AND(E47&lt;&gt;"",$B$6&lt;&gt;"⑧展示会等出展費",入力ボックス!$C$7&gt;E47),"交付決定日前","○"))</f>
        <v/>
      </c>
      <c r="M47" s="52" t="str">
        <f>IF(F47="","",IF(AND(F47&lt;&gt;"",入力ボックス!$C$8&lt;F47),"完了日より後",IF(E47&gt;F47,"発注と支払の日付が前後","○")))</f>
        <v/>
      </c>
    </row>
    <row r="48" spans="1:13" ht="28.5" hidden="1" customHeight="1" x14ac:dyDescent="0.4">
      <c r="A48" s="13"/>
      <c r="B48" s="35" t="str">
        <f>IF($C48="","",VLOOKUP(LEFT($B$6,1),リスト!$E$3:$F$19,2,FALSE)&amp;ROW()-8)</f>
        <v/>
      </c>
      <c r="C48" s="36"/>
      <c r="D48" s="37" t="str">
        <f t="shared" si="0"/>
        <v/>
      </c>
      <c r="E48" s="38"/>
      <c r="F48" s="38"/>
      <c r="G48" s="67"/>
      <c r="H48" s="68"/>
      <c r="I48" s="18"/>
      <c r="J48" s="39"/>
      <c r="L48" s="48" t="str">
        <f>IF(E48="","",IF(AND(E48&lt;&gt;"",$B$6&lt;&gt;"⑧展示会等出展費",入力ボックス!$C$7&gt;E48),"交付決定日前","○"))</f>
        <v/>
      </c>
      <c r="M48" s="52" t="str">
        <f>IF(F48="","",IF(AND(F48&lt;&gt;"",入力ボックス!$C$8&lt;F48),"完了日より後",IF(E48&gt;F48,"発注と支払の日付が前後","○")))</f>
        <v/>
      </c>
    </row>
    <row r="49" spans="1:14" ht="28.5" hidden="1" customHeight="1" x14ac:dyDescent="0.4">
      <c r="A49" s="13"/>
      <c r="B49" s="35" t="str">
        <f>IF($C49="","",VLOOKUP(LEFT($B$6,1),リスト!$E$3:$F$19,2,FALSE)&amp;ROW()-8)</f>
        <v/>
      </c>
      <c r="C49" s="36"/>
      <c r="D49" s="37" t="str">
        <f t="shared" si="0"/>
        <v/>
      </c>
      <c r="E49" s="38"/>
      <c r="F49" s="38"/>
      <c r="G49" s="67"/>
      <c r="H49" s="68"/>
      <c r="I49" s="18"/>
      <c r="J49" s="39"/>
      <c r="L49" s="48" t="str">
        <f>IF(E49="","",IF(AND(E49&lt;&gt;"",$B$6&lt;&gt;"⑧展示会等出展費",入力ボックス!$C$7&gt;E49),"交付決定日前","○"))</f>
        <v/>
      </c>
      <c r="M49" s="52" t="str">
        <f>IF(F49="","",IF(AND(F49&lt;&gt;"",入力ボックス!$C$8&lt;F49),"完了日より後",IF(E49&gt;F49,"発注と支払の日付が前後","○")))</f>
        <v/>
      </c>
    </row>
    <row r="50" spans="1:14" ht="28.5" hidden="1" customHeight="1" x14ac:dyDescent="0.4">
      <c r="A50" s="13"/>
      <c r="B50" s="35" t="str">
        <f>IF($C50="","",VLOOKUP(LEFT($B$6,1),リスト!$E$3:$F$19,2,FALSE)&amp;ROW()-8)</f>
        <v/>
      </c>
      <c r="C50" s="36"/>
      <c r="D50" s="37" t="str">
        <f t="shared" si="0"/>
        <v/>
      </c>
      <c r="E50" s="38"/>
      <c r="F50" s="38"/>
      <c r="G50" s="67"/>
      <c r="H50" s="68"/>
      <c r="I50" s="18"/>
      <c r="J50" s="39"/>
      <c r="L50" s="48" t="str">
        <f>IF(E50="","",IF(AND(E50&lt;&gt;"",$B$6&lt;&gt;"⑧展示会等出展費",入力ボックス!$C$7&gt;E50),"交付決定日前","○"))</f>
        <v/>
      </c>
      <c r="M50" s="52" t="str">
        <f>IF(F50="","",IF(AND(F50&lt;&gt;"",入力ボックス!$C$8&lt;F50),"完了日より後",IF(E50&gt;F50,"発注と支払の日付が前後","○")))</f>
        <v/>
      </c>
    </row>
    <row r="51" spans="1:14" ht="28.5" hidden="1" customHeight="1" x14ac:dyDescent="0.4">
      <c r="A51" s="13"/>
      <c r="B51" s="35" t="str">
        <f>IF($C51="","",VLOOKUP(LEFT($B$6,1),リスト!$E$3:$F$19,2,FALSE)&amp;ROW()-8)</f>
        <v/>
      </c>
      <c r="C51" s="36"/>
      <c r="D51" s="37" t="str">
        <f t="shared" si="0"/>
        <v/>
      </c>
      <c r="E51" s="38"/>
      <c r="F51" s="38"/>
      <c r="G51" s="67"/>
      <c r="H51" s="68"/>
      <c r="I51" s="18"/>
      <c r="J51" s="39"/>
      <c r="L51" s="48" t="str">
        <f>IF(E51="","",IF(AND(E51&lt;&gt;"",$B$6&lt;&gt;"⑧展示会等出展費",入力ボックス!$C$7&gt;E51),"交付決定日前","○"))</f>
        <v/>
      </c>
      <c r="M51" s="52" t="str">
        <f>IF(F51="","",IF(AND(F51&lt;&gt;"",入力ボックス!$C$8&lt;F51),"完了日より後",IF(E51&gt;F51,"発注と支払の日付が前後","○")))</f>
        <v/>
      </c>
    </row>
    <row r="52" spans="1:14" ht="28.5" hidden="1" customHeight="1" x14ac:dyDescent="0.4">
      <c r="A52" s="13"/>
      <c r="B52" s="35" t="str">
        <f>IF($C52="","",VLOOKUP(LEFT($B$6,1),リスト!$E$3:$F$19,2,FALSE)&amp;ROW()-8)</f>
        <v/>
      </c>
      <c r="C52" s="36"/>
      <c r="D52" s="37" t="str">
        <f t="shared" si="0"/>
        <v/>
      </c>
      <c r="E52" s="38"/>
      <c r="F52" s="38"/>
      <c r="G52" s="67"/>
      <c r="H52" s="68"/>
      <c r="I52" s="18"/>
      <c r="J52" s="39"/>
      <c r="L52" s="48" t="str">
        <f>IF(E52="","",IF(AND(E52&lt;&gt;"",$B$6&lt;&gt;"⑧展示会等出展費",入力ボックス!$C$7&gt;E52),"交付決定日前","○"))</f>
        <v/>
      </c>
      <c r="M52" s="52" t="str">
        <f>IF(F52="","",IF(AND(F52&lt;&gt;"",入力ボックス!$C$8&lt;F52),"完了日より後",IF(E52&gt;F52,"発注と支払の日付が前後","○")))</f>
        <v/>
      </c>
    </row>
    <row r="53" spans="1:14" ht="28.5" hidden="1" customHeight="1" x14ac:dyDescent="0.4">
      <c r="A53" s="13"/>
      <c r="B53" s="35" t="str">
        <f>IF($C53="","",VLOOKUP(LEFT($B$6,1),リスト!$E$3:$F$19,2,FALSE)&amp;ROW()-8)</f>
        <v/>
      </c>
      <c r="C53" s="36"/>
      <c r="D53" s="37" t="str">
        <f t="shared" si="0"/>
        <v/>
      </c>
      <c r="E53" s="38"/>
      <c r="F53" s="38"/>
      <c r="G53" s="67"/>
      <c r="H53" s="68"/>
      <c r="I53" s="18"/>
      <c r="J53" s="39"/>
      <c r="L53" s="48" t="str">
        <f>IF(E53="","",IF(AND(E53&lt;&gt;"",$B$6&lt;&gt;"⑧展示会等出展費",入力ボックス!$C$7&gt;E53),"交付決定日前","○"))</f>
        <v/>
      </c>
      <c r="M53" s="52" t="str">
        <f>IF(F53="","",IF(AND(F53&lt;&gt;"",入力ボックス!$C$8&lt;F53),"完了日より後",IF(E53&gt;F53,"発注と支払の日付が前後","○")))</f>
        <v/>
      </c>
    </row>
    <row r="54" spans="1:14" ht="28.5" hidden="1" customHeight="1" x14ac:dyDescent="0.4">
      <c r="A54" s="13"/>
      <c r="B54" s="35" t="str">
        <f>IF($C54="","",VLOOKUP(LEFT($B$6,1),リスト!$E$3:$F$19,2,FALSE)&amp;ROW()-8)</f>
        <v/>
      </c>
      <c r="C54" s="36"/>
      <c r="D54" s="37" t="str">
        <f t="shared" si="0"/>
        <v/>
      </c>
      <c r="E54" s="38"/>
      <c r="F54" s="38"/>
      <c r="G54" s="67"/>
      <c r="H54" s="68"/>
      <c r="I54" s="18"/>
      <c r="J54" s="39"/>
      <c r="L54" s="48" t="str">
        <f>IF(E54="","",IF(AND(E54&lt;&gt;"",$B$6&lt;&gt;"⑧展示会等出展費",入力ボックス!$C$7&gt;E54),"交付決定日前","○"))</f>
        <v/>
      </c>
      <c r="M54" s="52" t="str">
        <f>IF(F54="","",IF(AND(F54&lt;&gt;"",入力ボックス!$C$8&lt;F54),"完了日より後",IF(E54&gt;F54,"発注と支払の日付が前後","○")))</f>
        <v/>
      </c>
    </row>
    <row r="55" spans="1:14" ht="28.5" hidden="1" customHeight="1" x14ac:dyDescent="0.4">
      <c r="A55" s="13"/>
      <c r="B55" s="35" t="str">
        <f>IF($C55="","",VLOOKUP(LEFT($B$6,1),リスト!$E$3:$F$19,2,FALSE)&amp;ROW()-8)</f>
        <v/>
      </c>
      <c r="C55" s="36"/>
      <c r="D55" s="37" t="str">
        <f t="shared" si="0"/>
        <v/>
      </c>
      <c r="E55" s="38"/>
      <c r="F55" s="38"/>
      <c r="G55" s="67"/>
      <c r="H55" s="68"/>
      <c r="I55" s="18"/>
      <c r="J55" s="39"/>
      <c r="L55" s="48" t="str">
        <f>IF(E55="","",IF(AND(E55&lt;&gt;"",$B$6&lt;&gt;"⑧展示会等出展費",入力ボックス!$C$7&gt;E55),"交付決定日前","○"))</f>
        <v/>
      </c>
      <c r="M55" s="52" t="str">
        <f>IF(F55="","",IF(AND(F55&lt;&gt;"",入力ボックス!$C$8&lt;F55),"完了日より後",IF(E55&gt;F55,"発注と支払の日付が前後","○")))</f>
        <v/>
      </c>
    </row>
    <row r="56" spans="1:14" ht="28.5" hidden="1" customHeight="1" x14ac:dyDescent="0.4">
      <c r="A56" s="13"/>
      <c r="B56" s="35" t="str">
        <f>IF($C56="","",VLOOKUP(LEFT($B$6,1),リスト!$E$3:$F$19,2,FALSE)&amp;ROW()-8)</f>
        <v/>
      </c>
      <c r="C56" s="36"/>
      <c r="D56" s="37" t="str">
        <f t="shared" si="0"/>
        <v/>
      </c>
      <c r="E56" s="38"/>
      <c r="F56" s="38"/>
      <c r="G56" s="67"/>
      <c r="H56" s="68"/>
      <c r="I56" s="18"/>
      <c r="J56" s="39"/>
      <c r="L56" s="48" t="str">
        <f>IF(E56="","",IF(AND(E56&lt;&gt;"",$B$6&lt;&gt;"⑧展示会等出展費",入力ボックス!$C$7&gt;E56),"交付決定日前","○"))</f>
        <v/>
      </c>
      <c r="M56" s="52" t="str">
        <f>IF(F56="","",IF(AND(F56&lt;&gt;"",入力ボックス!$C$8&lt;F56),"完了日より後",IF(E56&gt;F56,"発注と支払の日付が前後","○")))</f>
        <v/>
      </c>
    </row>
    <row r="57" spans="1:14" ht="28.5" hidden="1" customHeight="1" x14ac:dyDescent="0.4">
      <c r="A57" s="13"/>
      <c r="B57" s="35" t="str">
        <f>IF($C57="","",VLOOKUP(LEFT($B$6,1),リスト!$E$3:$F$19,2,FALSE)&amp;ROW()-8)</f>
        <v/>
      </c>
      <c r="C57" s="36"/>
      <c r="D57" s="37" t="str">
        <f t="shared" si="0"/>
        <v/>
      </c>
      <c r="E57" s="38"/>
      <c r="F57" s="38"/>
      <c r="G57" s="67"/>
      <c r="H57" s="68"/>
      <c r="I57" s="18"/>
      <c r="J57" s="39"/>
      <c r="L57" s="48" t="str">
        <f>IF(E57="","",IF(AND(E57&lt;&gt;"",$B$6&lt;&gt;"⑧展示会等出展費",入力ボックス!$C$7&gt;E57),"交付決定日前","○"))</f>
        <v/>
      </c>
      <c r="M57" s="52" t="str">
        <f>IF(F57="","",IF(AND(F57&lt;&gt;"",入力ボックス!$C$8&lt;F57),"完了日より後",IF(E57&gt;F57,"発注と支払の日付が前後","○")))</f>
        <v/>
      </c>
    </row>
    <row r="58" spans="1:14" ht="0.75" hidden="1" customHeight="1" x14ac:dyDescent="0.4">
      <c r="A58" s="13"/>
      <c r="B58" s="35" t="str">
        <f>IF($C58="","",VLOOKUP(LEFT($B$6,1),リスト!$E$3:$F$19,2,FALSE)&amp;ROW()-8)</f>
        <v/>
      </c>
      <c r="C58" s="36"/>
      <c r="D58" s="37" t="str">
        <f t="shared" si="0"/>
        <v/>
      </c>
      <c r="E58" s="38"/>
      <c r="F58" s="38"/>
      <c r="G58" s="67"/>
      <c r="H58" s="68"/>
      <c r="I58" s="18"/>
      <c r="J58" s="39"/>
      <c r="L58" s="48" t="str">
        <f>IF(E58="","",IF(AND(E58&lt;&gt;"",$B$6&lt;&gt;"⑧展示会等出展費",入力ボックス!$C$7&gt;E58),"交付決定日前","○"))</f>
        <v/>
      </c>
      <c r="M58" s="52" t="str">
        <f>IF(F58="","",IF(AND(F58&lt;&gt;"",入力ボックス!$C$8&lt;F58),"完了日より後",IF(E58&gt;F58,"発注と支払の日付が前後","○")))</f>
        <v/>
      </c>
    </row>
    <row r="59" spans="1:14" s="13" customFormat="1" ht="28.5" hidden="1" customHeight="1" x14ac:dyDescent="0.4">
      <c r="B59" s="35" t="str">
        <f>IF($C59="","",VLOOKUP(LEFT($B$6,1),リスト!$E$3:$F$19,2,FALSE)&amp;ROW()-8)</f>
        <v/>
      </c>
      <c r="C59" s="36"/>
      <c r="D59" s="37" t="str">
        <f>IF(C59="","",C59)</f>
        <v/>
      </c>
      <c r="E59" s="38"/>
      <c r="F59" s="38"/>
      <c r="G59" s="67"/>
      <c r="H59" s="68"/>
      <c r="I59" s="18"/>
      <c r="J59" s="39"/>
      <c r="L59" s="48" t="str">
        <f>IF(E59="","",IF(AND(E59&lt;&gt;"",入力ボックス!$C$7&gt;E59),"交付決定日前","○"))</f>
        <v/>
      </c>
      <c r="M59" s="52" t="str">
        <f>IF(F59="","",IF(AND(F59&lt;&gt;"",入力ボックス!$C$8&lt;F59),"完了日より後",IF(E59&gt;F59,"発注と支払の日付が前後","○")))</f>
        <v/>
      </c>
      <c r="N59" s="8"/>
    </row>
    <row r="60" spans="1:14" s="13" customFormat="1" ht="28.5" hidden="1" customHeight="1" x14ac:dyDescent="0.4">
      <c r="B60" s="35" t="str">
        <f>IF($C60="","",VLOOKUP(LEFT($B$6,1),リスト!$E$3:$F$19,2,FALSE)&amp;ROW()-8)</f>
        <v/>
      </c>
      <c r="C60" s="36"/>
      <c r="D60" s="37" t="str">
        <f t="shared" ref="D60:D107" si="1">IF(C60="","",C60)</f>
        <v/>
      </c>
      <c r="E60" s="38"/>
      <c r="F60" s="38"/>
      <c r="G60" s="67"/>
      <c r="H60" s="68"/>
      <c r="I60" s="18"/>
      <c r="J60" s="39"/>
      <c r="L60" s="48" t="str">
        <f>IF(E60="","",IF(AND(E60&lt;&gt;"",入力ボックス!$C$7&gt;E60),"交付決定日前","○"))</f>
        <v/>
      </c>
      <c r="M60" s="52" t="str">
        <f>IF(F60="","",IF(AND(F60&lt;&gt;"",入力ボックス!$C$8&lt;F60),"完了日より後",IF(E60&gt;F60,"発注と支払の日付が前後","○")))</f>
        <v/>
      </c>
      <c r="N60" s="8"/>
    </row>
    <row r="61" spans="1:14" s="13" customFormat="1" ht="28.5" hidden="1" customHeight="1" x14ac:dyDescent="0.4">
      <c r="B61" s="35" t="str">
        <f>IF($C61="","",VLOOKUP(LEFT($B$6,1),リスト!$E$3:$F$19,2,FALSE)&amp;ROW()-8)</f>
        <v/>
      </c>
      <c r="C61" s="36"/>
      <c r="D61" s="37" t="str">
        <f t="shared" si="1"/>
        <v/>
      </c>
      <c r="E61" s="38"/>
      <c r="F61" s="38"/>
      <c r="G61" s="67"/>
      <c r="H61" s="68"/>
      <c r="I61" s="18"/>
      <c r="J61" s="39"/>
      <c r="L61" s="48" t="str">
        <f>IF(E61="","",IF(AND(E61&lt;&gt;"",入力ボックス!$C$7&gt;E61),"交付決定日前","○"))</f>
        <v/>
      </c>
      <c r="M61" s="52" t="str">
        <f>IF(F61="","",IF(AND(F61&lt;&gt;"",入力ボックス!$C$8&lt;F61),"完了日より後",IF(E61&gt;F61,"発注と支払の日付が前後","○")))</f>
        <v/>
      </c>
      <c r="N61" s="8"/>
    </row>
    <row r="62" spans="1:14" s="13" customFormat="1" ht="28.5" hidden="1" customHeight="1" x14ac:dyDescent="0.4">
      <c r="B62" s="35" t="str">
        <f>IF($C62="","",VLOOKUP(LEFT($B$6,1),リスト!$E$3:$F$19,2,FALSE)&amp;ROW()-8)</f>
        <v/>
      </c>
      <c r="C62" s="36"/>
      <c r="D62" s="37" t="str">
        <f t="shared" si="1"/>
        <v/>
      </c>
      <c r="E62" s="38"/>
      <c r="F62" s="38"/>
      <c r="G62" s="67"/>
      <c r="H62" s="68"/>
      <c r="I62" s="18"/>
      <c r="J62" s="39"/>
      <c r="L62" s="48" t="str">
        <f>IF(E62="","",IF(AND(E62&lt;&gt;"",入力ボックス!$C$7&gt;E62),"交付決定日前","○"))</f>
        <v/>
      </c>
      <c r="M62" s="52" t="str">
        <f>IF(F62="","",IF(AND(F62&lt;&gt;"",入力ボックス!$C$8&lt;F62),"完了日より後",IF(E62&gt;F62,"発注と支払の日付が前後","○")))</f>
        <v/>
      </c>
      <c r="N62" s="8"/>
    </row>
    <row r="63" spans="1:14" s="13" customFormat="1" ht="28.5" hidden="1" customHeight="1" x14ac:dyDescent="0.4">
      <c r="B63" s="35" t="str">
        <f>IF($C63="","",VLOOKUP(LEFT($B$6,1),リスト!$E$3:$F$19,2,FALSE)&amp;ROW()-8)</f>
        <v/>
      </c>
      <c r="C63" s="36"/>
      <c r="D63" s="37" t="str">
        <f t="shared" si="1"/>
        <v/>
      </c>
      <c r="E63" s="38"/>
      <c r="F63" s="38"/>
      <c r="G63" s="67"/>
      <c r="H63" s="68"/>
      <c r="I63" s="18"/>
      <c r="J63" s="39"/>
      <c r="L63" s="48" t="str">
        <f>IF(E63="","",IF(AND(E63&lt;&gt;"",入力ボックス!$C$7&gt;E63),"交付決定日前","○"))</f>
        <v/>
      </c>
      <c r="M63" s="52" t="str">
        <f>IF(F63="","",IF(AND(F63&lt;&gt;"",入力ボックス!$C$8&lt;F63),"完了日より後",IF(E63&gt;F63,"発注と支払の日付が前後","○")))</f>
        <v/>
      </c>
      <c r="N63" s="8"/>
    </row>
    <row r="64" spans="1:14" s="13" customFormat="1" ht="28.5" hidden="1" customHeight="1" x14ac:dyDescent="0.4">
      <c r="B64" s="35" t="str">
        <f>IF($C64="","",VLOOKUP(LEFT($B$6,1),リスト!$E$3:$F$19,2,FALSE)&amp;ROW()-8)</f>
        <v/>
      </c>
      <c r="C64" s="36"/>
      <c r="D64" s="37" t="str">
        <f t="shared" si="1"/>
        <v/>
      </c>
      <c r="E64" s="38"/>
      <c r="F64" s="38"/>
      <c r="G64" s="67"/>
      <c r="H64" s="68"/>
      <c r="I64" s="18"/>
      <c r="J64" s="39"/>
      <c r="L64" s="48" t="str">
        <f>IF(E64="","",IF(AND(E64&lt;&gt;"",入力ボックス!$C$7&gt;E64),"交付決定日前","○"))</f>
        <v/>
      </c>
      <c r="M64" s="52" t="str">
        <f>IF(F64="","",IF(AND(F64&lt;&gt;"",入力ボックス!$C$8&lt;F64),"完了日より後",IF(E64&gt;F64,"発注と支払の日付が前後","○")))</f>
        <v/>
      </c>
      <c r="N64" s="8"/>
    </row>
    <row r="65" spans="1:14" s="13" customFormat="1" ht="28.5" hidden="1" customHeight="1" x14ac:dyDescent="0.4">
      <c r="B65" s="35" t="str">
        <f>IF($C65="","",VLOOKUP(LEFT($B$6,1),リスト!$E$3:$F$19,2,FALSE)&amp;ROW()-8)</f>
        <v/>
      </c>
      <c r="C65" s="36"/>
      <c r="D65" s="37" t="str">
        <f t="shared" si="1"/>
        <v/>
      </c>
      <c r="E65" s="38"/>
      <c r="F65" s="38"/>
      <c r="G65" s="67"/>
      <c r="H65" s="68"/>
      <c r="I65" s="18"/>
      <c r="J65" s="39"/>
      <c r="L65" s="48" t="str">
        <f>IF(E65="","",IF(AND(E65&lt;&gt;"",入力ボックス!$C$7&gt;E65),"交付決定日前","○"))</f>
        <v/>
      </c>
      <c r="M65" s="52" t="str">
        <f>IF(F65="","",IF(AND(F65&lt;&gt;"",入力ボックス!$C$8&lt;F65),"完了日より後",IF(E65&gt;F65,"発注と支払の日付が前後","○")))</f>
        <v/>
      </c>
      <c r="N65" s="8"/>
    </row>
    <row r="66" spans="1:14" s="13" customFormat="1" ht="28.5" hidden="1" customHeight="1" x14ac:dyDescent="0.4">
      <c r="B66" s="35" t="str">
        <f>IF($C66="","",VLOOKUP(LEFT($B$6,1),リスト!$E$3:$F$19,2,FALSE)&amp;ROW()-8)</f>
        <v/>
      </c>
      <c r="C66" s="36"/>
      <c r="D66" s="37" t="str">
        <f t="shared" si="1"/>
        <v/>
      </c>
      <c r="E66" s="38"/>
      <c r="F66" s="38"/>
      <c r="G66" s="67"/>
      <c r="H66" s="68"/>
      <c r="I66" s="18"/>
      <c r="J66" s="39"/>
      <c r="L66" s="48" t="str">
        <f>IF(E66="","",IF(AND(E66&lt;&gt;"",入力ボックス!$C$7&gt;E66),"交付決定日前","○"))</f>
        <v/>
      </c>
      <c r="M66" s="52" t="str">
        <f>IF(F66="","",IF(AND(F66&lt;&gt;"",入力ボックス!$C$8&lt;F66),"完了日より後",IF(E66&gt;F66,"発注と支払の日付が前後","○")))</f>
        <v/>
      </c>
      <c r="N66" s="8"/>
    </row>
    <row r="67" spans="1:14" s="13" customFormat="1" ht="28.5" hidden="1" customHeight="1" x14ac:dyDescent="0.4">
      <c r="B67" s="35" t="str">
        <f>IF($C67="","",VLOOKUP(LEFT($B$6,1),リスト!$E$3:$F$19,2,FALSE)&amp;ROW()-8)</f>
        <v/>
      </c>
      <c r="C67" s="36"/>
      <c r="D67" s="37" t="str">
        <f t="shared" si="1"/>
        <v/>
      </c>
      <c r="E67" s="38"/>
      <c r="F67" s="38"/>
      <c r="G67" s="67"/>
      <c r="H67" s="68"/>
      <c r="I67" s="18"/>
      <c r="J67" s="39"/>
      <c r="L67" s="48" t="str">
        <f>IF(E67="","",IF(AND(E67&lt;&gt;"",入力ボックス!$C$7&gt;E67),"交付決定日前","○"))</f>
        <v/>
      </c>
      <c r="M67" s="52" t="str">
        <f>IF(F67="","",IF(AND(F67&lt;&gt;"",入力ボックス!$C$8&lt;F67),"完了日より後",IF(E67&gt;F67,"発注と支払の日付が前後","○")))</f>
        <v/>
      </c>
      <c r="N67" s="8"/>
    </row>
    <row r="68" spans="1:14" s="13" customFormat="1" ht="28.5" hidden="1" customHeight="1" x14ac:dyDescent="0.4">
      <c r="B68" s="35" t="str">
        <f>IF($C68="","",VLOOKUP(LEFT($B$6,1),リスト!$E$3:$F$19,2,FALSE)&amp;ROW()-8)</f>
        <v/>
      </c>
      <c r="C68" s="36"/>
      <c r="D68" s="37" t="str">
        <f t="shared" si="1"/>
        <v/>
      </c>
      <c r="E68" s="38"/>
      <c r="F68" s="38"/>
      <c r="G68" s="67"/>
      <c r="H68" s="68"/>
      <c r="I68" s="18"/>
      <c r="J68" s="39"/>
      <c r="L68" s="48" t="str">
        <f>IF(E68="","",IF(AND(E68&lt;&gt;"",入力ボックス!$C$7&gt;E68),"交付決定日前","○"))</f>
        <v/>
      </c>
      <c r="M68" s="52" t="str">
        <f>IF(F68="","",IF(AND(F68&lt;&gt;"",入力ボックス!$C$8&lt;F68),"完了日より後",IF(E68&gt;F68,"発注と支払の日付が前後","○")))</f>
        <v/>
      </c>
      <c r="N68" s="8"/>
    </row>
    <row r="69" spans="1:14" ht="28.5" hidden="1" customHeight="1" x14ac:dyDescent="0.4">
      <c r="A69" s="13"/>
      <c r="B69" s="35" t="str">
        <f>IF($C69="","",VLOOKUP(LEFT($B$6,1),リスト!$E$3:$F$19,2,FALSE)&amp;ROW()-8)</f>
        <v/>
      </c>
      <c r="C69" s="36"/>
      <c r="D69" s="37" t="str">
        <f t="shared" si="1"/>
        <v/>
      </c>
      <c r="E69" s="38"/>
      <c r="F69" s="38"/>
      <c r="G69" s="67"/>
      <c r="H69" s="68"/>
      <c r="I69" s="18"/>
      <c r="J69" s="39"/>
      <c r="L69" s="48" t="str">
        <f>IF(E69="","",IF(AND(E69&lt;&gt;"",入力ボックス!$C$7&gt;E69),"交付決定日前","○"))</f>
        <v/>
      </c>
      <c r="M69" s="52" t="str">
        <f>IF(F69="","",IF(AND(F69&lt;&gt;"",入力ボックス!$C$8&lt;F69),"完了日より後",IF(E69&gt;F69,"発注と支払の日付が前後","○")))</f>
        <v/>
      </c>
    </row>
    <row r="70" spans="1:14" ht="28.5" hidden="1" customHeight="1" x14ac:dyDescent="0.4">
      <c r="A70" s="13"/>
      <c r="B70" s="35" t="str">
        <f>IF($C70="","",VLOOKUP(LEFT($B$6,1),リスト!$E$3:$F$19,2,FALSE)&amp;ROW()-8)</f>
        <v/>
      </c>
      <c r="C70" s="36"/>
      <c r="D70" s="37" t="str">
        <f t="shared" si="1"/>
        <v/>
      </c>
      <c r="E70" s="38"/>
      <c r="F70" s="38"/>
      <c r="G70" s="67"/>
      <c r="H70" s="68"/>
      <c r="I70" s="18"/>
      <c r="J70" s="39"/>
      <c r="L70" s="48" t="str">
        <f>IF(E70="","",IF(AND(E70&lt;&gt;"",入力ボックス!$C$7&gt;E70),"交付決定日前","○"))</f>
        <v/>
      </c>
      <c r="M70" s="52" t="str">
        <f>IF(F70="","",IF(AND(F70&lt;&gt;"",入力ボックス!$C$8&lt;F70),"完了日より後",IF(E70&gt;F70,"発注と支払の日付が前後","○")))</f>
        <v/>
      </c>
    </row>
    <row r="71" spans="1:14" ht="28.5" hidden="1" customHeight="1" x14ac:dyDescent="0.4">
      <c r="A71" s="13"/>
      <c r="B71" s="35" t="str">
        <f>IF($C71="","",VLOOKUP(LEFT($B$6,1),リスト!$E$3:$F$19,2,FALSE)&amp;ROW()-8)</f>
        <v/>
      </c>
      <c r="C71" s="36"/>
      <c r="D71" s="37" t="str">
        <f t="shared" si="1"/>
        <v/>
      </c>
      <c r="E71" s="38"/>
      <c r="F71" s="38"/>
      <c r="G71" s="67"/>
      <c r="H71" s="68"/>
      <c r="I71" s="18"/>
      <c r="J71" s="39"/>
      <c r="L71" s="48" t="str">
        <f>IF(E71="","",IF(AND(E71&lt;&gt;"",入力ボックス!$C$7&gt;E71),"交付決定日前","○"))</f>
        <v/>
      </c>
      <c r="M71" s="52" t="str">
        <f>IF(F71="","",IF(AND(F71&lt;&gt;"",入力ボックス!$C$8&lt;F71),"完了日より後",IF(E71&gt;F71,"発注と支払の日付が前後","○")))</f>
        <v/>
      </c>
    </row>
    <row r="72" spans="1:14" ht="28.5" hidden="1" customHeight="1" x14ac:dyDescent="0.4">
      <c r="A72" s="13"/>
      <c r="B72" s="35" t="str">
        <f>IF($C72="","",VLOOKUP(LEFT($B$6,1),リスト!$E$3:$F$19,2,FALSE)&amp;ROW()-8)</f>
        <v/>
      </c>
      <c r="C72" s="36"/>
      <c r="D72" s="37" t="str">
        <f t="shared" si="1"/>
        <v/>
      </c>
      <c r="E72" s="38"/>
      <c r="F72" s="38"/>
      <c r="G72" s="67"/>
      <c r="H72" s="68"/>
      <c r="I72" s="18"/>
      <c r="J72" s="39"/>
      <c r="L72" s="48" t="str">
        <f>IF(E72="","",IF(AND(E72&lt;&gt;"",入力ボックス!$C$7&gt;E72),"交付決定日前","○"))</f>
        <v/>
      </c>
      <c r="M72" s="52" t="str">
        <f>IF(F72="","",IF(AND(F72&lt;&gt;"",入力ボックス!$C$8&lt;F72),"完了日より後",IF(E72&gt;F72,"発注と支払の日付が前後","○")))</f>
        <v/>
      </c>
    </row>
    <row r="73" spans="1:14" ht="28.5" hidden="1" customHeight="1" x14ac:dyDescent="0.4">
      <c r="A73" s="13"/>
      <c r="B73" s="35" t="str">
        <f>IF($C73="","",VLOOKUP(LEFT($B$6,1),リスト!$E$3:$F$19,2,FALSE)&amp;ROW()-8)</f>
        <v/>
      </c>
      <c r="C73" s="36"/>
      <c r="D73" s="37" t="str">
        <f t="shared" si="1"/>
        <v/>
      </c>
      <c r="E73" s="38"/>
      <c r="F73" s="38"/>
      <c r="G73" s="67"/>
      <c r="H73" s="68"/>
      <c r="I73" s="18"/>
      <c r="J73" s="39"/>
      <c r="L73" s="48" t="str">
        <f>IF(E73="","",IF(AND(E73&lt;&gt;"",入力ボックス!$C$7&gt;E73),"交付決定日前","○"))</f>
        <v/>
      </c>
      <c r="M73" s="52" t="str">
        <f>IF(F73="","",IF(AND(F73&lt;&gt;"",入力ボックス!$C$8&lt;F73),"完了日より後",IF(E73&gt;F73,"発注と支払の日付が前後","○")))</f>
        <v/>
      </c>
    </row>
    <row r="74" spans="1:14" ht="28.5" hidden="1" customHeight="1" x14ac:dyDescent="0.4">
      <c r="A74" s="13"/>
      <c r="B74" s="35" t="str">
        <f>IF($C74="","",VLOOKUP(LEFT($B$6,1),リスト!$E$3:$F$19,2,FALSE)&amp;ROW()-8)</f>
        <v/>
      </c>
      <c r="C74" s="36"/>
      <c r="D74" s="37" t="str">
        <f t="shared" si="1"/>
        <v/>
      </c>
      <c r="E74" s="38"/>
      <c r="F74" s="38"/>
      <c r="G74" s="67"/>
      <c r="H74" s="68"/>
      <c r="I74" s="18"/>
      <c r="J74" s="39"/>
      <c r="L74" s="48" t="str">
        <f>IF(E74="","",IF(AND(E74&lt;&gt;"",入力ボックス!$C$7&gt;E74),"交付決定日前","○"))</f>
        <v/>
      </c>
      <c r="M74" s="52" t="str">
        <f>IF(F74="","",IF(AND(F74&lt;&gt;"",入力ボックス!$C$8&lt;F74),"完了日より後",IF(E74&gt;F74,"発注と支払の日付が前後","○")))</f>
        <v/>
      </c>
    </row>
    <row r="75" spans="1:14" ht="28.5" hidden="1" customHeight="1" x14ac:dyDescent="0.4">
      <c r="A75" s="13"/>
      <c r="B75" s="35" t="str">
        <f>IF($C75="","",VLOOKUP(LEFT($B$6,1),リスト!$E$3:$F$19,2,FALSE)&amp;ROW()-8)</f>
        <v/>
      </c>
      <c r="C75" s="36"/>
      <c r="D75" s="37" t="str">
        <f t="shared" si="1"/>
        <v/>
      </c>
      <c r="E75" s="38"/>
      <c r="F75" s="38"/>
      <c r="G75" s="67"/>
      <c r="H75" s="68"/>
      <c r="I75" s="18"/>
      <c r="J75" s="39"/>
      <c r="L75" s="48" t="str">
        <f>IF(E75="","",IF(AND(E75&lt;&gt;"",入力ボックス!$C$7&gt;E75),"交付決定日前","○"))</f>
        <v/>
      </c>
      <c r="M75" s="52" t="str">
        <f>IF(F75="","",IF(AND(F75&lt;&gt;"",入力ボックス!$C$8&lt;F75),"完了日より後",IF(E75&gt;F75,"発注と支払の日付が前後","○")))</f>
        <v/>
      </c>
    </row>
    <row r="76" spans="1:14" ht="28.5" hidden="1" customHeight="1" x14ac:dyDescent="0.4">
      <c r="A76" s="13"/>
      <c r="B76" s="35" t="str">
        <f>IF($C76="","",VLOOKUP(LEFT($B$6,1),リスト!$E$3:$F$19,2,FALSE)&amp;ROW()-8)</f>
        <v/>
      </c>
      <c r="C76" s="36"/>
      <c r="D76" s="37" t="str">
        <f t="shared" si="1"/>
        <v/>
      </c>
      <c r="E76" s="38"/>
      <c r="F76" s="38"/>
      <c r="G76" s="67"/>
      <c r="H76" s="68"/>
      <c r="I76" s="18"/>
      <c r="J76" s="39"/>
      <c r="L76" s="48" t="str">
        <f>IF(E76="","",IF(AND(E76&lt;&gt;"",入力ボックス!$C$7&gt;E76),"交付決定日前","○"))</f>
        <v/>
      </c>
      <c r="M76" s="52" t="str">
        <f>IF(F76="","",IF(AND(F76&lt;&gt;"",入力ボックス!$C$8&lt;F76),"完了日より後",IF(E76&gt;F76,"発注と支払の日付が前後","○")))</f>
        <v/>
      </c>
    </row>
    <row r="77" spans="1:14" ht="28.5" hidden="1" customHeight="1" x14ac:dyDescent="0.4">
      <c r="A77" s="13"/>
      <c r="B77" s="35" t="str">
        <f>IF($C77="","",VLOOKUP(LEFT($B$6,1),リスト!$E$3:$F$19,2,FALSE)&amp;ROW()-8)</f>
        <v/>
      </c>
      <c r="C77" s="36"/>
      <c r="D77" s="37" t="str">
        <f t="shared" si="1"/>
        <v/>
      </c>
      <c r="E77" s="38"/>
      <c r="F77" s="38"/>
      <c r="G77" s="67"/>
      <c r="H77" s="68"/>
      <c r="I77" s="18"/>
      <c r="J77" s="39"/>
      <c r="L77" s="48" t="str">
        <f>IF(E77="","",IF(AND(E77&lt;&gt;"",入力ボックス!$C$7&gt;E77),"交付決定日前","○"))</f>
        <v/>
      </c>
      <c r="M77" s="52" t="str">
        <f>IF(F77="","",IF(AND(F77&lt;&gt;"",入力ボックス!$C$8&lt;F77),"完了日より後",IF(E77&gt;F77,"発注と支払の日付が前後","○")))</f>
        <v/>
      </c>
    </row>
    <row r="78" spans="1:14" ht="28.5" hidden="1" customHeight="1" x14ac:dyDescent="0.4">
      <c r="A78" s="13"/>
      <c r="B78" s="35" t="str">
        <f>IF($C78="","",VLOOKUP(LEFT($B$6,1),リスト!$E$3:$F$19,2,FALSE)&amp;ROW()-8)</f>
        <v/>
      </c>
      <c r="C78" s="36"/>
      <c r="D78" s="37" t="str">
        <f t="shared" si="1"/>
        <v/>
      </c>
      <c r="E78" s="38"/>
      <c r="F78" s="38"/>
      <c r="G78" s="67"/>
      <c r="H78" s="68"/>
      <c r="I78" s="18"/>
      <c r="J78" s="39"/>
      <c r="K78" s="45"/>
      <c r="L78" s="48" t="str">
        <f>IF(E78="","",IF(AND(E78&lt;&gt;"",入力ボックス!$C$7&gt;E78),"交付決定日前","○"))</f>
        <v/>
      </c>
      <c r="M78" s="52" t="str">
        <f>IF(F78="","",IF(AND(F78&lt;&gt;"",入力ボックス!$C$8&lt;F78),"完了日より後",IF(E78&gt;F78,"発注と支払の日付が前後","○")))</f>
        <v/>
      </c>
    </row>
    <row r="79" spans="1:14" ht="28.5" hidden="1" customHeight="1" x14ac:dyDescent="0.4">
      <c r="A79" s="13"/>
      <c r="B79" s="35" t="str">
        <f>IF($C79="","",VLOOKUP(LEFT($B$6,1),リスト!$E$3:$F$19,2,FALSE)&amp;ROW()-8)</f>
        <v/>
      </c>
      <c r="C79" s="36"/>
      <c r="D79" s="37" t="str">
        <f t="shared" si="1"/>
        <v/>
      </c>
      <c r="E79" s="38"/>
      <c r="F79" s="38"/>
      <c r="G79" s="67"/>
      <c r="H79" s="68"/>
      <c r="I79" s="18"/>
      <c r="J79" s="39"/>
      <c r="L79" s="48" t="str">
        <f>IF(E79="","",IF(AND(E79&lt;&gt;"",$B$6&lt;&gt;"⑧展示会等出展費",入力ボックス!$C$7&gt;E79),"交付決定日前","○"))</f>
        <v/>
      </c>
      <c r="M79" s="52" t="str">
        <f>IF(F79="","",IF(AND(F79&lt;&gt;"",入力ボックス!$C$8&lt;F79),"完了日より後",IF(E79&gt;F79,"発注と支払の日付が前後","○")))</f>
        <v/>
      </c>
    </row>
    <row r="80" spans="1:14" ht="28.5" hidden="1" customHeight="1" x14ac:dyDescent="0.4">
      <c r="A80" s="13"/>
      <c r="B80" s="35" t="str">
        <f>IF($C80="","",VLOOKUP(LEFT($B$6,1),リスト!$E$3:$F$19,2,FALSE)&amp;ROW()-8)</f>
        <v/>
      </c>
      <c r="C80" s="36"/>
      <c r="D80" s="37" t="str">
        <f t="shared" si="1"/>
        <v/>
      </c>
      <c r="E80" s="38"/>
      <c r="F80" s="38"/>
      <c r="G80" s="67"/>
      <c r="H80" s="68"/>
      <c r="I80" s="18"/>
      <c r="J80" s="39"/>
      <c r="L80" s="48" t="str">
        <f>IF(E80="","",IF(AND(E80&lt;&gt;"",$B$6&lt;&gt;"⑧展示会等出展費",入力ボックス!$C$7&gt;E80),"交付決定日前","○"))</f>
        <v/>
      </c>
      <c r="M80" s="52" t="str">
        <f>IF(F80="","",IF(AND(F80&lt;&gt;"",入力ボックス!$C$8&lt;F80),"完了日より後",IF(E80&gt;F80,"発注と支払の日付が前後","○")))</f>
        <v/>
      </c>
    </row>
    <row r="81" spans="1:13" ht="28.5" hidden="1" customHeight="1" x14ac:dyDescent="0.4">
      <c r="A81" s="13"/>
      <c r="B81" s="35" t="str">
        <f>IF($C81="","",VLOOKUP(LEFT($B$6,1),リスト!$E$3:$F$19,2,FALSE)&amp;ROW()-8)</f>
        <v/>
      </c>
      <c r="C81" s="36"/>
      <c r="D81" s="37" t="str">
        <f t="shared" si="1"/>
        <v/>
      </c>
      <c r="E81" s="38"/>
      <c r="F81" s="38"/>
      <c r="G81" s="67"/>
      <c r="H81" s="68"/>
      <c r="I81" s="18"/>
      <c r="J81" s="39"/>
      <c r="L81" s="48" t="str">
        <f>IF(E81="","",IF(AND(E81&lt;&gt;"",$B$6&lt;&gt;"⑧展示会等出展費",入力ボックス!$C$7&gt;E81),"交付決定日前","○"))</f>
        <v/>
      </c>
      <c r="M81" s="52" t="str">
        <f>IF(F81="","",IF(AND(F81&lt;&gt;"",入力ボックス!$C$8&lt;F81),"完了日より後",IF(E81&gt;F81,"発注と支払の日付が前後","○")))</f>
        <v/>
      </c>
    </row>
    <row r="82" spans="1:13" ht="28.5" hidden="1" customHeight="1" x14ac:dyDescent="0.4">
      <c r="A82" s="13"/>
      <c r="B82" s="35" t="str">
        <f>IF($C82="","",VLOOKUP(LEFT($B$6,1),リスト!$E$3:$F$19,2,FALSE)&amp;ROW()-8)</f>
        <v/>
      </c>
      <c r="C82" s="36"/>
      <c r="D82" s="37" t="str">
        <f t="shared" si="1"/>
        <v/>
      </c>
      <c r="E82" s="38"/>
      <c r="F82" s="38"/>
      <c r="G82" s="67"/>
      <c r="H82" s="68"/>
      <c r="I82" s="18"/>
      <c r="J82" s="39"/>
      <c r="L82" s="48" t="str">
        <f>IF(E82="","",IF(AND(E82&lt;&gt;"",$B$6&lt;&gt;"⑧展示会等出展費",入力ボックス!$C$7&gt;E82),"交付決定日前","○"))</f>
        <v/>
      </c>
      <c r="M82" s="52" t="str">
        <f>IF(F82="","",IF(AND(F82&lt;&gt;"",入力ボックス!$C$8&lt;F82),"完了日より後",IF(E82&gt;F82,"発注と支払の日付が前後","○")))</f>
        <v/>
      </c>
    </row>
    <row r="83" spans="1:13" ht="28.5" hidden="1" customHeight="1" x14ac:dyDescent="0.4">
      <c r="A83" s="13"/>
      <c r="B83" s="35" t="str">
        <f>IF($C83="","",VLOOKUP(LEFT($B$6,1),リスト!$E$3:$F$19,2,FALSE)&amp;ROW()-8)</f>
        <v/>
      </c>
      <c r="C83" s="36"/>
      <c r="D83" s="37" t="str">
        <f t="shared" si="1"/>
        <v/>
      </c>
      <c r="E83" s="38"/>
      <c r="F83" s="38"/>
      <c r="G83" s="67"/>
      <c r="H83" s="68"/>
      <c r="I83" s="18"/>
      <c r="J83" s="39"/>
      <c r="L83" s="48" t="str">
        <f>IF(E83="","",IF(AND(E83&lt;&gt;"",$B$6&lt;&gt;"⑧展示会等出展費",入力ボックス!$C$7&gt;E83),"交付決定日前","○"))</f>
        <v/>
      </c>
      <c r="M83" s="52" t="str">
        <f>IF(F83="","",IF(AND(F83&lt;&gt;"",入力ボックス!$C$8&lt;F83),"完了日より後",IF(E83&gt;F83,"発注と支払の日付が前後","○")))</f>
        <v/>
      </c>
    </row>
    <row r="84" spans="1:13" ht="28.5" hidden="1" customHeight="1" x14ac:dyDescent="0.4">
      <c r="A84" s="13"/>
      <c r="B84" s="35" t="str">
        <f>IF($C84="","",VLOOKUP(LEFT($B$6,1),リスト!$E$3:$F$19,2,FALSE)&amp;ROW()-8)</f>
        <v/>
      </c>
      <c r="C84" s="36"/>
      <c r="D84" s="37" t="str">
        <f t="shared" si="1"/>
        <v/>
      </c>
      <c r="E84" s="38"/>
      <c r="F84" s="38"/>
      <c r="G84" s="67"/>
      <c r="H84" s="68"/>
      <c r="I84" s="18"/>
      <c r="J84" s="39"/>
      <c r="L84" s="48" t="str">
        <f>IF(E84="","",IF(AND(E84&lt;&gt;"",$B$6&lt;&gt;"⑧展示会等出展費",入力ボックス!$C$7&gt;E84),"交付決定日前","○"))</f>
        <v/>
      </c>
      <c r="M84" s="52" t="str">
        <f>IF(F84="","",IF(AND(F84&lt;&gt;"",入力ボックス!$C$8&lt;F84),"完了日より後",IF(E84&gt;F84,"発注と支払の日付が前後","○")))</f>
        <v/>
      </c>
    </row>
    <row r="85" spans="1:13" ht="28.5" hidden="1" customHeight="1" x14ac:dyDescent="0.4">
      <c r="A85" s="13"/>
      <c r="B85" s="35" t="str">
        <f>IF($C85="","",VLOOKUP(LEFT($B$6,1),リスト!$E$3:$F$19,2,FALSE)&amp;ROW()-8)</f>
        <v/>
      </c>
      <c r="C85" s="36"/>
      <c r="D85" s="37" t="str">
        <f t="shared" si="1"/>
        <v/>
      </c>
      <c r="E85" s="38"/>
      <c r="F85" s="38"/>
      <c r="G85" s="67"/>
      <c r="H85" s="68"/>
      <c r="I85" s="18"/>
      <c r="J85" s="39"/>
      <c r="L85" s="48" t="str">
        <f>IF(E85="","",IF(AND(E85&lt;&gt;"",$B$6&lt;&gt;"⑧展示会等出展費",入力ボックス!$C$7&gt;E85),"交付決定日前","○"))</f>
        <v/>
      </c>
      <c r="M85" s="52" t="str">
        <f>IF(F85="","",IF(AND(F85&lt;&gt;"",入力ボックス!$C$8&lt;F85),"完了日より後",IF(E85&gt;F85,"発注と支払の日付が前後","○")))</f>
        <v/>
      </c>
    </row>
    <row r="86" spans="1:13" ht="28.5" hidden="1" customHeight="1" x14ac:dyDescent="0.4">
      <c r="A86" s="13"/>
      <c r="B86" s="35" t="str">
        <f>IF($C86="","",VLOOKUP(LEFT($B$6,1),リスト!$E$3:$F$19,2,FALSE)&amp;ROW()-8)</f>
        <v/>
      </c>
      <c r="C86" s="36"/>
      <c r="D86" s="37" t="str">
        <f t="shared" si="1"/>
        <v/>
      </c>
      <c r="E86" s="38"/>
      <c r="F86" s="38"/>
      <c r="G86" s="67"/>
      <c r="H86" s="68"/>
      <c r="I86" s="18"/>
      <c r="J86" s="39"/>
      <c r="L86" s="48" t="str">
        <f>IF(E86="","",IF(AND(E86&lt;&gt;"",$B$6&lt;&gt;"⑧展示会等出展費",入力ボックス!$C$7&gt;E86),"交付決定日前","○"))</f>
        <v/>
      </c>
      <c r="M86" s="52" t="str">
        <f>IF(F86="","",IF(AND(F86&lt;&gt;"",入力ボックス!$C$8&lt;F86),"完了日より後",IF(E86&gt;F86,"発注と支払の日付が前後","○")))</f>
        <v/>
      </c>
    </row>
    <row r="87" spans="1:13" ht="28.5" hidden="1" customHeight="1" x14ac:dyDescent="0.4">
      <c r="A87" s="13"/>
      <c r="B87" s="35" t="str">
        <f>IF($C87="","",VLOOKUP(LEFT($B$6,1),リスト!$E$3:$F$19,2,FALSE)&amp;ROW()-8)</f>
        <v/>
      </c>
      <c r="C87" s="36"/>
      <c r="D87" s="37" t="str">
        <f t="shared" si="1"/>
        <v/>
      </c>
      <c r="E87" s="38"/>
      <c r="F87" s="38"/>
      <c r="G87" s="67"/>
      <c r="H87" s="68"/>
      <c r="I87" s="18"/>
      <c r="J87" s="39"/>
      <c r="L87" s="48" t="str">
        <f>IF(E87="","",IF(AND(E87&lt;&gt;"",$B$6&lt;&gt;"⑧展示会等出展費",入力ボックス!$C$7&gt;E87),"交付決定日前","○"))</f>
        <v/>
      </c>
      <c r="M87" s="52" t="str">
        <f>IF(F87="","",IF(AND(F87&lt;&gt;"",入力ボックス!$C$8&lt;F87),"完了日より後",IF(E87&gt;F87,"発注と支払の日付が前後","○")))</f>
        <v/>
      </c>
    </row>
    <row r="88" spans="1:13" ht="28.5" hidden="1" customHeight="1" x14ac:dyDescent="0.4">
      <c r="A88" s="13"/>
      <c r="B88" s="35" t="str">
        <f>IF($C88="","",VLOOKUP(LEFT($B$6,1),リスト!$E$3:$F$19,2,FALSE)&amp;ROW()-8)</f>
        <v/>
      </c>
      <c r="C88" s="36"/>
      <c r="D88" s="37" t="str">
        <f t="shared" si="1"/>
        <v/>
      </c>
      <c r="E88" s="38"/>
      <c r="F88" s="38"/>
      <c r="G88" s="67"/>
      <c r="H88" s="68"/>
      <c r="I88" s="18"/>
      <c r="J88" s="39"/>
      <c r="L88" s="48" t="str">
        <f>IF(E88="","",IF(AND(E88&lt;&gt;"",$B$6&lt;&gt;"⑧展示会等出展費",入力ボックス!$C$7&gt;E88),"交付決定日前","○"))</f>
        <v/>
      </c>
      <c r="M88" s="52" t="str">
        <f>IF(F88="","",IF(AND(F88&lt;&gt;"",入力ボックス!$C$8&lt;F88),"完了日より後",IF(E88&gt;F88,"発注と支払の日付が前後","○")))</f>
        <v/>
      </c>
    </row>
    <row r="89" spans="1:13" ht="28.5" hidden="1" customHeight="1" x14ac:dyDescent="0.4">
      <c r="A89" s="13"/>
      <c r="B89" s="35" t="str">
        <f>IF($C89="","",VLOOKUP(LEFT($B$6,1),リスト!$E$3:$F$19,2,FALSE)&amp;ROW()-8)</f>
        <v/>
      </c>
      <c r="C89" s="36"/>
      <c r="D89" s="37" t="str">
        <f t="shared" si="1"/>
        <v/>
      </c>
      <c r="E89" s="38"/>
      <c r="F89" s="38"/>
      <c r="G89" s="67"/>
      <c r="H89" s="68"/>
      <c r="I89" s="18"/>
      <c r="J89" s="39"/>
      <c r="L89" s="48" t="str">
        <f>IF(E89="","",IF(AND(E89&lt;&gt;"",$B$6&lt;&gt;"⑧展示会等出展費",入力ボックス!$C$7&gt;E89),"交付決定日前","○"))</f>
        <v/>
      </c>
      <c r="M89" s="52" t="str">
        <f>IF(F89="","",IF(AND(F89&lt;&gt;"",入力ボックス!$C$8&lt;F89),"完了日より後",IF(E89&gt;F89,"発注と支払の日付が前後","○")))</f>
        <v/>
      </c>
    </row>
    <row r="90" spans="1:13" ht="28.5" hidden="1" customHeight="1" x14ac:dyDescent="0.4">
      <c r="A90" s="13"/>
      <c r="B90" s="35" t="str">
        <f>IF($C90="","",VLOOKUP(LEFT($B$6,1),リスト!$E$3:$F$19,2,FALSE)&amp;ROW()-8)</f>
        <v/>
      </c>
      <c r="C90" s="36"/>
      <c r="D90" s="37" t="str">
        <f t="shared" si="1"/>
        <v/>
      </c>
      <c r="E90" s="38"/>
      <c r="F90" s="38"/>
      <c r="G90" s="67"/>
      <c r="H90" s="68"/>
      <c r="I90" s="18"/>
      <c r="J90" s="39"/>
      <c r="L90" s="48" t="str">
        <f>IF(E90="","",IF(AND(E90&lt;&gt;"",$B$6&lt;&gt;"⑧展示会等出展費",入力ボックス!$C$7&gt;E90),"交付決定日前","○"))</f>
        <v/>
      </c>
      <c r="M90" s="52" t="str">
        <f>IF(F90="","",IF(AND(F90&lt;&gt;"",入力ボックス!$C$8&lt;F90),"完了日より後",IF(E90&gt;F90,"発注と支払の日付が前後","○")))</f>
        <v/>
      </c>
    </row>
    <row r="91" spans="1:13" ht="28.5" hidden="1" customHeight="1" x14ac:dyDescent="0.4">
      <c r="A91" s="13"/>
      <c r="B91" s="35" t="str">
        <f>IF($C91="","",VLOOKUP(LEFT($B$6,1),リスト!$E$3:$F$19,2,FALSE)&amp;ROW()-8)</f>
        <v/>
      </c>
      <c r="C91" s="36"/>
      <c r="D91" s="37" t="str">
        <f t="shared" si="1"/>
        <v/>
      </c>
      <c r="E91" s="38"/>
      <c r="F91" s="38"/>
      <c r="G91" s="67"/>
      <c r="H91" s="68"/>
      <c r="I91" s="18"/>
      <c r="J91" s="39"/>
      <c r="L91" s="48" t="str">
        <f>IF(E91="","",IF(AND(E91&lt;&gt;"",$B$6&lt;&gt;"⑧展示会等出展費",入力ボックス!$C$7&gt;E91),"交付決定日前","○"))</f>
        <v/>
      </c>
      <c r="M91" s="52" t="str">
        <f>IF(F91="","",IF(AND(F91&lt;&gt;"",入力ボックス!$C$8&lt;F91),"完了日より後",IF(E91&gt;F91,"発注と支払の日付が前後","○")))</f>
        <v/>
      </c>
    </row>
    <row r="92" spans="1:13" ht="28.5" hidden="1" customHeight="1" x14ac:dyDescent="0.4">
      <c r="A92" s="13"/>
      <c r="B92" s="35" t="str">
        <f>IF($C92="","",VLOOKUP(LEFT($B$6,1),リスト!$E$3:$F$19,2,FALSE)&amp;ROW()-8)</f>
        <v/>
      </c>
      <c r="C92" s="36"/>
      <c r="D92" s="37" t="str">
        <f t="shared" si="1"/>
        <v/>
      </c>
      <c r="E92" s="38"/>
      <c r="F92" s="38"/>
      <c r="G92" s="67"/>
      <c r="H92" s="68"/>
      <c r="I92" s="18"/>
      <c r="J92" s="39"/>
      <c r="L92" s="48" t="str">
        <f>IF(E92="","",IF(AND(E92&lt;&gt;"",$B$6&lt;&gt;"⑧展示会等出展費",入力ボックス!$C$7&gt;E92),"交付決定日前","○"))</f>
        <v/>
      </c>
      <c r="M92" s="52" t="str">
        <f>IF(F92="","",IF(AND(F92&lt;&gt;"",入力ボックス!$C$8&lt;F92),"完了日より後",IF(E92&gt;F92,"発注と支払の日付が前後","○")))</f>
        <v/>
      </c>
    </row>
    <row r="93" spans="1:13" ht="28.5" hidden="1" customHeight="1" x14ac:dyDescent="0.4">
      <c r="A93" s="13"/>
      <c r="B93" s="35" t="str">
        <f>IF($C93="","",VLOOKUP(LEFT($B$6,1),リスト!$E$3:$F$19,2,FALSE)&amp;ROW()-8)</f>
        <v/>
      </c>
      <c r="C93" s="36"/>
      <c r="D93" s="37" t="str">
        <f t="shared" si="1"/>
        <v/>
      </c>
      <c r="E93" s="38"/>
      <c r="F93" s="38"/>
      <c r="G93" s="67"/>
      <c r="H93" s="68"/>
      <c r="I93" s="18"/>
      <c r="J93" s="39"/>
      <c r="L93" s="48" t="str">
        <f>IF(E93="","",IF(AND(E93&lt;&gt;"",$B$6&lt;&gt;"⑧展示会等出展費",入力ボックス!$C$7&gt;E93),"交付決定日前","○"))</f>
        <v/>
      </c>
      <c r="M93" s="52" t="str">
        <f>IF(F93="","",IF(AND(F93&lt;&gt;"",入力ボックス!$C$8&lt;F93),"完了日より後",IF(E93&gt;F93,"発注と支払の日付が前後","○")))</f>
        <v/>
      </c>
    </row>
    <row r="94" spans="1:13" ht="28.5" hidden="1" customHeight="1" x14ac:dyDescent="0.4">
      <c r="A94" s="13"/>
      <c r="B94" s="35" t="str">
        <f>IF($C94="","",VLOOKUP(LEFT($B$6,1),リスト!$E$3:$F$19,2,FALSE)&amp;ROW()-8)</f>
        <v/>
      </c>
      <c r="C94" s="36"/>
      <c r="D94" s="37" t="str">
        <f t="shared" si="1"/>
        <v/>
      </c>
      <c r="E94" s="38"/>
      <c r="F94" s="38"/>
      <c r="G94" s="67"/>
      <c r="H94" s="68"/>
      <c r="I94" s="18"/>
      <c r="J94" s="39"/>
      <c r="L94" s="48" t="str">
        <f>IF(E94="","",IF(AND(E94&lt;&gt;"",$B$6&lt;&gt;"⑧展示会等出展費",入力ボックス!$C$7&gt;E94),"交付決定日前","○"))</f>
        <v/>
      </c>
      <c r="M94" s="52" t="str">
        <f>IF(F94="","",IF(AND(F94&lt;&gt;"",入力ボックス!$C$8&lt;F94),"完了日より後",IF(E94&gt;F94,"発注と支払の日付が前後","○")))</f>
        <v/>
      </c>
    </row>
    <row r="95" spans="1:13" ht="28.5" hidden="1" customHeight="1" x14ac:dyDescent="0.4">
      <c r="A95" s="13"/>
      <c r="B95" s="35" t="str">
        <f>IF($C95="","",VLOOKUP(LEFT($B$6,1),リスト!$E$3:$F$19,2,FALSE)&amp;ROW()-8)</f>
        <v/>
      </c>
      <c r="C95" s="36"/>
      <c r="D95" s="37" t="str">
        <f t="shared" si="1"/>
        <v/>
      </c>
      <c r="E95" s="38"/>
      <c r="F95" s="38"/>
      <c r="G95" s="67"/>
      <c r="H95" s="68"/>
      <c r="I95" s="18"/>
      <c r="J95" s="39"/>
      <c r="L95" s="48" t="str">
        <f>IF(E95="","",IF(AND(E95&lt;&gt;"",$B$6&lt;&gt;"⑧展示会等出展費",入力ボックス!$C$7&gt;E95),"交付決定日前","○"))</f>
        <v/>
      </c>
      <c r="M95" s="52" t="str">
        <f>IF(F95="","",IF(AND(F95&lt;&gt;"",入力ボックス!$C$8&lt;F95),"完了日より後",IF(E95&gt;F95,"発注と支払の日付が前後","○")))</f>
        <v/>
      </c>
    </row>
    <row r="96" spans="1:13" ht="28.5" hidden="1" customHeight="1" x14ac:dyDescent="0.4">
      <c r="A96" s="13"/>
      <c r="B96" s="35" t="str">
        <f>IF($C96="","",VLOOKUP(LEFT($B$6,1),リスト!$E$3:$F$19,2,FALSE)&amp;ROW()-8)</f>
        <v/>
      </c>
      <c r="C96" s="36"/>
      <c r="D96" s="37" t="str">
        <f t="shared" si="1"/>
        <v/>
      </c>
      <c r="E96" s="38"/>
      <c r="F96" s="38"/>
      <c r="G96" s="67"/>
      <c r="H96" s="68"/>
      <c r="I96" s="18"/>
      <c r="J96" s="39"/>
      <c r="L96" s="48" t="str">
        <f>IF(E96="","",IF(AND(E96&lt;&gt;"",$B$6&lt;&gt;"⑧展示会等出展費",入力ボックス!$C$7&gt;E96),"交付決定日前","○"))</f>
        <v/>
      </c>
      <c r="M96" s="52" t="str">
        <f>IF(F96="","",IF(AND(F96&lt;&gt;"",入力ボックス!$C$8&lt;F96),"完了日より後",IF(E96&gt;F96,"発注と支払の日付が前後","○")))</f>
        <v/>
      </c>
    </row>
    <row r="97" spans="1:13" ht="28.5" hidden="1" customHeight="1" x14ac:dyDescent="0.4">
      <c r="A97" s="13"/>
      <c r="B97" s="35" t="str">
        <f>IF($C97="","",VLOOKUP(LEFT($B$6,1),リスト!$E$3:$F$19,2,FALSE)&amp;ROW()-8)</f>
        <v/>
      </c>
      <c r="C97" s="36"/>
      <c r="D97" s="37" t="str">
        <f t="shared" si="1"/>
        <v/>
      </c>
      <c r="E97" s="38"/>
      <c r="F97" s="38"/>
      <c r="G97" s="67"/>
      <c r="H97" s="68"/>
      <c r="I97" s="18"/>
      <c r="J97" s="39"/>
      <c r="L97" s="48" t="str">
        <f>IF(E97="","",IF(AND(E97&lt;&gt;"",$B$6&lt;&gt;"⑧展示会等出展費",入力ボックス!$C$7&gt;E97),"交付決定日前","○"))</f>
        <v/>
      </c>
      <c r="M97" s="52" t="str">
        <f>IF(F97="","",IF(AND(F97&lt;&gt;"",入力ボックス!$C$8&lt;F97),"完了日より後",IF(E97&gt;F97,"発注と支払の日付が前後","○")))</f>
        <v/>
      </c>
    </row>
    <row r="98" spans="1:13" ht="28.5" hidden="1" customHeight="1" x14ac:dyDescent="0.4">
      <c r="A98" s="13"/>
      <c r="B98" s="35" t="str">
        <f>IF($C98="","",VLOOKUP(LEFT($B$6,1),リスト!$E$3:$F$19,2,FALSE)&amp;ROW()-8)</f>
        <v/>
      </c>
      <c r="C98" s="36"/>
      <c r="D98" s="37" t="str">
        <f t="shared" si="1"/>
        <v/>
      </c>
      <c r="E98" s="38"/>
      <c r="F98" s="38"/>
      <c r="G98" s="67"/>
      <c r="H98" s="68"/>
      <c r="I98" s="18"/>
      <c r="J98" s="39"/>
      <c r="L98" s="48" t="str">
        <f>IF(E98="","",IF(AND(E98&lt;&gt;"",$B$6&lt;&gt;"⑧展示会等出展費",入力ボックス!$C$7&gt;E98),"交付決定日前","○"))</f>
        <v/>
      </c>
      <c r="M98" s="52" t="str">
        <f>IF(F98="","",IF(AND(F98&lt;&gt;"",入力ボックス!$C$8&lt;F98),"完了日より後",IF(E98&gt;F98,"発注と支払の日付が前後","○")))</f>
        <v/>
      </c>
    </row>
    <row r="99" spans="1:13" ht="28.5" hidden="1" customHeight="1" x14ac:dyDescent="0.4">
      <c r="A99" s="13"/>
      <c r="B99" s="35" t="str">
        <f>IF($C99="","",VLOOKUP(LEFT($B$6,1),リスト!$E$3:$F$19,2,FALSE)&amp;ROW()-8)</f>
        <v/>
      </c>
      <c r="C99" s="36"/>
      <c r="D99" s="37" t="str">
        <f t="shared" si="1"/>
        <v/>
      </c>
      <c r="E99" s="38"/>
      <c r="F99" s="38"/>
      <c r="G99" s="67"/>
      <c r="H99" s="68"/>
      <c r="I99" s="18"/>
      <c r="J99" s="39"/>
      <c r="L99" s="48" t="str">
        <f>IF(E99="","",IF(AND(E99&lt;&gt;"",$B$6&lt;&gt;"⑧展示会等出展費",入力ボックス!$C$7&gt;E99),"交付決定日前","○"))</f>
        <v/>
      </c>
      <c r="M99" s="52" t="str">
        <f>IF(F99="","",IF(AND(F99&lt;&gt;"",入力ボックス!$C$8&lt;F99),"完了日より後",IF(E99&gt;F99,"発注と支払の日付が前後","○")))</f>
        <v/>
      </c>
    </row>
    <row r="100" spans="1:13" ht="28.5" hidden="1" customHeight="1" x14ac:dyDescent="0.4">
      <c r="A100" s="13"/>
      <c r="B100" s="35" t="str">
        <f>IF($C100="","",VLOOKUP(LEFT($B$6,1),リスト!$E$3:$F$19,2,FALSE)&amp;ROW()-8)</f>
        <v/>
      </c>
      <c r="C100" s="36"/>
      <c r="D100" s="37" t="str">
        <f t="shared" si="1"/>
        <v/>
      </c>
      <c r="E100" s="38"/>
      <c r="F100" s="38"/>
      <c r="G100" s="67"/>
      <c r="H100" s="68"/>
      <c r="I100" s="18"/>
      <c r="J100" s="39"/>
      <c r="L100" s="48" t="str">
        <f>IF(E100="","",IF(AND(E100&lt;&gt;"",$B$6&lt;&gt;"⑧展示会等出展費",入力ボックス!$C$7&gt;E100),"交付決定日前","○"))</f>
        <v/>
      </c>
      <c r="M100" s="52" t="str">
        <f>IF(F100="","",IF(AND(F100&lt;&gt;"",入力ボックス!$C$8&lt;F100),"完了日より後",IF(E100&gt;F100,"発注と支払の日付が前後","○")))</f>
        <v/>
      </c>
    </row>
    <row r="101" spans="1:13" ht="28.5" hidden="1" customHeight="1" x14ac:dyDescent="0.4">
      <c r="A101" s="13"/>
      <c r="B101" s="35" t="str">
        <f>IF($C101="","",VLOOKUP(LEFT($B$6,1),リスト!$E$3:$F$19,2,FALSE)&amp;ROW()-8)</f>
        <v/>
      </c>
      <c r="C101" s="36"/>
      <c r="D101" s="37" t="str">
        <f t="shared" si="1"/>
        <v/>
      </c>
      <c r="E101" s="38"/>
      <c r="F101" s="38"/>
      <c r="G101" s="67"/>
      <c r="H101" s="68"/>
      <c r="I101" s="18"/>
      <c r="J101" s="39"/>
      <c r="L101" s="48" t="str">
        <f>IF(E101="","",IF(AND(E101&lt;&gt;"",$B$6&lt;&gt;"⑧展示会等出展費",入力ボックス!$C$7&gt;E101),"交付決定日前","○"))</f>
        <v/>
      </c>
      <c r="M101" s="52" t="str">
        <f>IF(F101="","",IF(AND(F101&lt;&gt;"",入力ボックス!$C$8&lt;F101),"完了日より後",IF(E101&gt;F101,"発注と支払の日付が前後","○")))</f>
        <v/>
      </c>
    </row>
    <row r="102" spans="1:13" ht="28.5" hidden="1" customHeight="1" x14ac:dyDescent="0.4">
      <c r="A102" s="13"/>
      <c r="B102" s="35" t="str">
        <f>IF($C102="","",VLOOKUP(LEFT($B$6,1),リスト!$E$3:$F$19,2,FALSE)&amp;ROW()-8)</f>
        <v/>
      </c>
      <c r="C102" s="36"/>
      <c r="D102" s="37" t="str">
        <f t="shared" si="1"/>
        <v/>
      </c>
      <c r="E102" s="38"/>
      <c r="F102" s="38"/>
      <c r="G102" s="67"/>
      <c r="H102" s="68"/>
      <c r="I102" s="18"/>
      <c r="J102" s="39"/>
      <c r="L102" s="48" t="str">
        <f>IF(E102="","",IF(AND(E102&lt;&gt;"",$B$6&lt;&gt;"⑧展示会等出展費",入力ボックス!$C$7&gt;E102),"交付決定日前","○"))</f>
        <v/>
      </c>
      <c r="M102" s="52" t="str">
        <f>IF(F102="","",IF(AND(F102&lt;&gt;"",入力ボックス!$C$8&lt;F102),"完了日より後",IF(E102&gt;F102,"発注と支払の日付が前後","○")))</f>
        <v/>
      </c>
    </row>
    <row r="103" spans="1:13" ht="28.5" hidden="1" customHeight="1" x14ac:dyDescent="0.4">
      <c r="A103" s="13"/>
      <c r="B103" s="35" t="str">
        <f>IF($C103="","",VLOOKUP(LEFT($B$6,1),リスト!$E$3:$F$19,2,FALSE)&amp;ROW()-8)</f>
        <v/>
      </c>
      <c r="C103" s="36"/>
      <c r="D103" s="37" t="str">
        <f t="shared" si="1"/>
        <v/>
      </c>
      <c r="E103" s="38"/>
      <c r="F103" s="38"/>
      <c r="G103" s="67"/>
      <c r="H103" s="68"/>
      <c r="I103" s="18"/>
      <c r="J103" s="39"/>
      <c r="L103" s="48" t="str">
        <f>IF(E103="","",IF(AND(E103&lt;&gt;"",$B$6&lt;&gt;"⑧展示会等出展費",入力ボックス!$C$7&gt;E103),"交付決定日前","○"))</f>
        <v/>
      </c>
      <c r="M103" s="52" t="str">
        <f>IF(F103="","",IF(AND(F103&lt;&gt;"",入力ボックス!$C$8&lt;F103),"完了日より後",IF(E103&gt;F103,"発注と支払の日付が前後","○")))</f>
        <v/>
      </c>
    </row>
    <row r="104" spans="1:13" ht="28.5" hidden="1" customHeight="1" x14ac:dyDescent="0.4">
      <c r="A104" s="13"/>
      <c r="B104" s="35" t="str">
        <f>IF($C104="","",VLOOKUP(LEFT($B$6,1),リスト!$E$3:$F$19,2,FALSE)&amp;ROW()-8)</f>
        <v/>
      </c>
      <c r="C104" s="36"/>
      <c r="D104" s="37" t="str">
        <f t="shared" si="1"/>
        <v/>
      </c>
      <c r="E104" s="38"/>
      <c r="F104" s="38"/>
      <c r="G104" s="67"/>
      <c r="H104" s="68"/>
      <c r="I104" s="18"/>
      <c r="J104" s="39"/>
      <c r="L104" s="48" t="str">
        <f>IF(E104="","",IF(AND(E104&lt;&gt;"",$B$6&lt;&gt;"⑧展示会等出展費",入力ボックス!$C$7&gt;E104),"交付決定日前","○"))</f>
        <v/>
      </c>
      <c r="M104" s="52" t="str">
        <f>IF(F104="","",IF(AND(F104&lt;&gt;"",入力ボックス!$C$8&lt;F104),"完了日より後",IF(E104&gt;F104,"発注と支払の日付が前後","○")))</f>
        <v/>
      </c>
    </row>
    <row r="105" spans="1:13" ht="28.5" hidden="1" customHeight="1" x14ac:dyDescent="0.4">
      <c r="A105" s="13"/>
      <c r="B105" s="35" t="str">
        <f>IF($C105="","",VLOOKUP(LEFT($B$6,1),リスト!$E$3:$F$19,2,FALSE)&amp;ROW()-8)</f>
        <v/>
      </c>
      <c r="C105" s="36"/>
      <c r="D105" s="37" t="str">
        <f t="shared" si="1"/>
        <v/>
      </c>
      <c r="E105" s="38"/>
      <c r="F105" s="38"/>
      <c r="G105" s="67"/>
      <c r="H105" s="68"/>
      <c r="I105" s="18"/>
      <c r="J105" s="39"/>
      <c r="L105" s="48" t="str">
        <f>IF(E105="","",IF(AND(E105&lt;&gt;"",$B$6&lt;&gt;"⑧展示会等出展費",入力ボックス!$C$7&gt;E105),"交付決定日前","○"))</f>
        <v/>
      </c>
      <c r="M105" s="52" t="str">
        <f>IF(F105="","",IF(AND(F105&lt;&gt;"",入力ボックス!$C$8&lt;F105),"完了日より後",IF(E105&gt;F105,"発注と支払の日付が前後","○")))</f>
        <v/>
      </c>
    </row>
    <row r="106" spans="1:13" ht="28.5" hidden="1" customHeight="1" x14ac:dyDescent="0.4">
      <c r="A106" s="13"/>
      <c r="B106" s="35" t="str">
        <f>IF($C106="","",VLOOKUP(LEFT($B$6,1),リスト!$E$3:$F$19,2,FALSE)&amp;ROW()-8)</f>
        <v/>
      </c>
      <c r="C106" s="36"/>
      <c r="D106" s="37" t="str">
        <f t="shared" si="1"/>
        <v/>
      </c>
      <c r="E106" s="38"/>
      <c r="F106" s="38"/>
      <c r="G106" s="67"/>
      <c r="H106" s="68"/>
      <c r="I106" s="18"/>
      <c r="J106" s="39"/>
      <c r="L106" s="48" t="str">
        <f>IF(E106="","",IF(AND(E106&lt;&gt;"",$B$6&lt;&gt;"⑧展示会等出展費",入力ボックス!$C$7&gt;E106),"交付決定日前","○"))</f>
        <v/>
      </c>
      <c r="M106" s="52" t="str">
        <f>IF(F106="","",IF(AND(F106&lt;&gt;"",入力ボックス!$C$8&lt;F106),"完了日より後",IF(E106&gt;F106,"発注と支払の日付が前後","○")))</f>
        <v/>
      </c>
    </row>
    <row r="107" spans="1:13" ht="28.5" hidden="1" customHeight="1" x14ac:dyDescent="0.4">
      <c r="A107" s="13"/>
      <c r="B107" s="35" t="str">
        <f>IF($C107="","",VLOOKUP(LEFT($B$6,1),リスト!$E$3:$F$19,2,FALSE)&amp;ROW()-8)</f>
        <v/>
      </c>
      <c r="C107" s="36"/>
      <c r="D107" s="37" t="str">
        <f t="shared" si="1"/>
        <v/>
      </c>
      <c r="E107" s="38"/>
      <c r="F107" s="38"/>
      <c r="G107" s="67"/>
      <c r="H107" s="68"/>
      <c r="I107" s="18"/>
      <c r="J107" s="39"/>
      <c r="L107" s="48" t="str">
        <f>IF(E107="","",IF(AND(E107&lt;&gt;"",$B$6&lt;&gt;"⑧展示会等出展費",入力ボックス!$C$7&gt;E107),"交付決定日前","○"))</f>
        <v/>
      </c>
      <c r="M107" s="52" t="str">
        <f>IF(F107="","",IF(AND(F107&lt;&gt;"",入力ボックス!$C$8&lt;F107),"完了日より後",IF(E107&gt;F107,"発注と支払の日付が前後","○")))</f>
        <v/>
      </c>
    </row>
    <row r="108" spans="1:13" ht="28.5" hidden="1" customHeight="1" x14ac:dyDescent="0.4">
      <c r="A108" s="13"/>
      <c r="B108" s="35" t="str">
        <f>IF($C108="","",VLOOKUP(LEFT($B$6,1),リスト!$E$3:$F$19,2,FALSE)&amp;ROW()-8)</f>
        <v/>
      </c>
      <c r="C108" s="36"/>
      <c r="D108" s="37" t="str">
        <f t="shared" ref="D108" si="2">IF(C108="","",C108)</f>
        <v/>
      </c>
      <c r="E108" s="38"/>
      <c r="F108" s="38"/>
      <c r="G108" s="67"/>
      <c r="H108" s="68"/>
      <c r="I108" s="18"/>
      <c r="J108" s="39"/>
      <c r="L108" s="48" t="str">
        <f>IF(E108="","",IF(AND(E108&lt;&gt;"",$B$6&lt;&gt;"⑧展示会等出展費",入力ボックス!$C$7&gt;E108),"交付決定日前","○"))</f>
        <v/>
      </c>
      <c r="M108" s="52" t="str">
        <f>IF(F108="","",IF(AND(F108&lt;&gt;"",入力ボックス!$C$8&lt;F108),"完了日より後",IF(E108&gt;F108,"発注と支払の日付が前後","○")))</f>
        <v/>
      </c>
    </row>
    <row r="109" spans="1:13" x14ac:dyDescent="0.4">
      <c r="B109" s="14" t="s">
        <v>6</v>
      </c>
      <c r="C109" s="11">
        <f>SUM(C9:C58)</f>
        <v>0</v>
      </c>
      <c r="D109" s="11">
        <f>SUM(D9:D58)</f>
        <v>0</v>
      </c>
      <c r="E109" s="15"/>
      <c r="F109" s="15"/>
      <c r="G109" s="74"/>
      <c r="H109" s="75"/>
      <c r="I109" s="16"/>
      <c r="J109" s="17"/>
    </row>
  </sheetData>
  <sheetProtection algorithmName="SHA-512" hashValue="EcurhAW4C4soVVbQZHKSNZ3rNBqSnzurAhQnc1rhRs/kWfUgU2xF1RPPLOqSJ9dyTZyXT/LycZtcpnIKQ6tt0w==" saltValue="PtXTCgqoXolAiglAbi4QIg==" spinCount="100000" sheet="1" formatRows="0" autoFilter="0"/>
  <autoFilter ref="B8:J109" xr:uid="{D9D921F0-C434-4193-9CEF-A0ADBF2CEEBF}">
    <filterColumn colId="5" showButton="0"/>
  </autoFilter>
  <mergeCells count="107">
    <mergeCell ref="G104:H104"/>
    <mergeCell ref="G105:H105"/>
    <mergeCell ref="G106:H106"/>
    <mergeCell ref="G107:H107"/>
    <mergeCell ref="G108:H108"/>
    <mergeCell ref="G99:H99"/>
    <mergeCell ref="G100:H100"/>
    <mergeCell ref="G101:H101"/>
    <mergeCell ref="G102:H102"/>
    <mergeCell ref="G103:H103"/>
    <mergeCell ref="G94:H94"/>
    <mergeCell ref="G95:H95"/>
    <mergeCell ref="G96:H96"/>
    <mergeCell ref="G97:H97"/>
    <mergeCell ref="G98:H98"/>
    <mergeCell ref="G89:H89"/>
    <mergeCell ref="G90:H90"/>
    <mergeCell ref="G91:H91"/>
    <mergeCell ref="G92:H92"/>
    <mergeCell ref="G93:H93"/>
    <mergeCell ref="G84:H84"/>
    <mergeCell ref="G85:H85"/>
    <mergeCell ref="G86:H86"/>
    <mergeCell ref="G87:H87"/>
    <mergeCell ref="G88:H88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7:H57"/>
    <mergeCell ref="G58:H58"/>
    <mergeCell ref="G109:H109"/>
    <mergeCell ref="G8:H8"/>
    <mergeCell ref="G9:H9"/>
    <mergeCell ref="G10:H10"/>
    <mergeCell ref="G11:H11"/>
    <mergeCell ref="G52:H52"/>
    <mergeCell ref="G53:H53"/>
    <mergeCell ref="G54:H54"/>
    <mergeCell ref="G55:H55"/>
    <mergeCell ref="G56:H56"/>
    <mergeCell ref="G47:H47"/>
    <mergeCell ref="G48:H48"/>
    <mergeCell ref="G49:H49"/>
    <mergeCell ref="G50:H50"/>
    <mergeCell ref="G51:H51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B2:J2"/>
    <mergeCell ref="B1:C1"/>
    <mergeCell ref="B3:J3"/>
    <mergeCell ref="I1:J1"/>
    <mergeCell ref="I5:J5"/>
  </mergeCells>
  <phoneticPr fontId="2"/>
  <conditionalFormatting sqref="B3">
    <cfRule type="cellIs" dxfId="9" priority="8" operator="equal">
      <formula>"期間："</formula>
    </cfRule>
  </conditionalFormatting>
  <conditionalFormatting sqref="B1:C1">
    <cfRule type="cellIs" dxfId="8" priority="9" operator="equal">
      <formula>"yyyy/mm/dd"</formula>
    </cfRule>
  </conditionalFormatting>
  <conditionalFormatting sqref="C6">
    <cfRule type="expression" dxfId="7" priority="1">
      <formula>LEFT(B6,1)="⑰"</formula>
    </cfRule>
  </conditionalFormatting>
  <conditionalFormatting sqref="E6">
    <cfRule type="expression" dxfId="6" priority="3">
      <formula>LEFT(B6,1)="⑰"</formula>
    </cfRule>
  </conditionalFormatting>
  <conditionalFormatting sqref="F6">
    <cfRule type="expression" dxfId="5" priority="2">
      <formula>LEFT(B6,1)="⑰"</formula>
    </cfRule>
  </conditionalFormatting>
  <conditionalFormatting sqref="G6">
    <cfRule type="expression" dxfId="4" priority="12">
      <formula>AND($C$6&lt;&gt;"2/3以内",LEFT(B6,1)&lt;&gt;"⑰")</formula>
    </cfRule>
  </conditionalFormatting>
  <conditionalFormatting sqref="I1">
    <cfRule type="expression" dxfId="3" priority="10">
      <formula>IF(LEN(I1)&lt;1,TRUE,FALSE)</formula>
    </cfRule>
  </conditionalFormatting>
  <conditionalFormatting sqref="J6">
    <cfRule type="expression" dxfId="1" priority="4">
      <formula>$J$6="経理処理："</formula>
    </cfRule>
    <cfRule type="cellIs" dxfId="0" priority="6" operator="equal">
      <formula>"令和　 年　 月　 日"</formula>
    </cfRule>
  </conditionalFormatting>
  <dataValidations count="5">
    <dataValidation allowBlank="1" showInputMessage="1" showErrorMessage="1" promptTitle="入力ボックスをご利用下さい" prompt="基本情報_x000a_「申請者番号）、補助事業者名」_x000a_に入力して下さい。" sqref="I1" xr:uid="{B43E376F-F9CA-4E7A-88C4-282498ADD134}"/>
    <dataValidation allowBlank="1" showInputMessage="1" showErrorMessage="1" promptTitle="入力ボックスをご利用下さい。" prompt="基本情報_x000a_「文書発信日付」に_x000a_入力して下さい。" sqref="B1:C1" xr:uid="{05F4D32D-890F-483B-8BD2-4DCE80252155}"/>
    <dataValidation allowBlank="1" showInputMessage="1" showErrorMessage="1" prompt="取組を選択して下さい。" sqref="I5" xr:uid="{D041D4E0-AA6C-4498-8DF4-4976EFADADDE}"/>
    <dataValidation allowBlank="1" showInputMessage="1" showErrorMessage="1" promptTitle="入力ボックスをご利用下さい。" prompt="基本情報_x000a_「経理処理」に_x000a_入力して下さい。" sqref="J6" xr:uid="{C7CDFA2E-8226-4753-8E31-C1317F5C754F}"/>
    <dataValidation allowBlank="1" showInputMessage="1" showErrorMessage="1" promptTitle="入力ボックスをご利用下さい。" prompt="基本情報_x000a_「交付決定日」「完了日」に_x000a_入力して下さい。" sqref="B3:J3" xr:uid="{88CE7889-6752-4F94-9BA4-D40B587BCDB6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locked="0" defaultSize="0" autoFill="0" autoLine="0" autoPict="0">
                <anchor moveWithCells="1">
                  <from>
                    <xdr:col>8</xdr:col>
                    <xdr:colOff>123825</xdr:colOff>
                    <xdr:row>4</xdr:row>
                    <xdr:rowOff>57150</xdr:rowOff>
                  </from>
                  <to>
                    <xdr:col>8</xdr:col>
                    <xdr:colOff>1390650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locked="0" defaultSize="0" autoFill="0" autoLine="0" autoPict="0">
                <anchor moveWithCells="1">
                  <from>
                    <xdr:col>8</xdr:col>
                    <xdr:colOff>1647825</xdr:colOff>
                    <xdr:row>4</xdr:row>
                    <xdr:rowOff>47625</xdr:rowOff>
                  </from>
                  <to>
                    <xdr:col>8</xdr:col>
                    <xdr:colOff>3190875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locked="0" defaultSize="0" autoFill="0" autoLine="0" autoPict="0">
                <anchor moveWithCells="1">
                  <from>
                    <xdr:col>8</xdr:col>
                    <xdr:colOff>2924175</xdr:colOff>
                    <xdr:row>4</xdr:row>
                    <xdr:rowOff>38100</xdr:rowOff>
                  </from>
                  <to>
                    <xdr:col>9</xdr:col>
                    <xdr:colOff>19050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44FE99E-B1FB-4C68-948A-9C9177B0092B}">
            <xm:f>AND(NOT(入力ボックス!$E$5),NOT(入力ボックス!$F$5),NOT(入力ボックス!$G$5))</xm:f>
            <x14:dxf>
              <fill>
                <patternFill>
                  <bgColor rgb="FFD4F8E3"/>
                </patternFill>
              </fill>
            </x14:dxf>
          </x14:cfRule>
          <xm:sqref>I5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7C15EA-432D-423D-9C93-F900E85D6A22}">
          <x14:formula1>
            <xm:f>リスト!$B$3:$B$14</xm:f>
          </x14:formula1>
          <xm:sqref>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0AF4-6AC7-41EA-8DB3-E25C7DA9407B}">
  <sheetPr codeName="Sheet3"/>
  <dimension ref="B2:I19"/>
  <sheetViews>
    <sheetView workbookViewId="0">
      <selection activeCell="B15" sqref="B15"/>
    </sheetView>
  </sheetViews>
  <sheetFormatPr defaultRowHeight="18.75" x14ac:dyDescent="0.4"/>
  <cols>
    <col min="2" max="2" width="17.25" bestFit="1" customWidth="1"/>
    <col min="3" max="3" width="8.125" bestFit="1" customWidth="1"/>
    <col min="8" max="8" width="21.375" bestFit="1" customWidth="1"/>
    <col min="9" max="9" width="20.625" customWidth="1"/>
  </cols>
  <sheetData>
    <row r="2" spans="2:9" x14ac:dyDescent="0.4">
      <c r="B2" s="47" t="s">
        <v>76</v>
      </c>
      <c r="C2" s="47" t="s">
        <v>26</v>
      </c>
      <c r="E2" s="47" t="s">
        <v>63</v>
      </c>
      <c r="F2" s="47" t="s">
        <v>64</v>
      </c>
      <c r="H2" s="47" t="s">
        <v>29</v>
      </c>
      <c r="I2" s="47" t="s">
        <v>26</v>
      </c>
    </row>
    <row r="3" spans="2:9" x14ac:dyDescent="0.4">
      <c r="B3" t="s">
        <v>96</v>
      </c>
      <c r="C3" t="s">
        <v>27</v>
      </c>
      <c r="E3" t="s">
        <v>31</v>
      </c>
      <c r="F3" t="s">
        <v>47</v>
      </c>
      <c r="H3" s="1" t="s">
        <v>10</v>
      </c>
      <c r="I3" s="1" t="s">
        <v>27</v>
      </c>
    </row>
    <row r="4" spans="2:9" x14ac:dyDescent="0.4">
      <c r="B4" t="s">
        <v>97</v>
      </c>
      <c r="C4" t="s">
        <v>28</v>
      </c>
      <c r="E4" t="s">
        <v>32</v>
      </c>
      <c r="F4" t="s">
        <v>48</v>
      </c>
      <c r="H4" s="1" t="s">
        <v>11</v>
      </c>
      <c r="I4" s="1" t="s">
        <v>27</v>
      </c>
    </row>
    <row r="5" spans="2:9" x14ac:dyDescent="0.4">
      <c r="B5" t="s">
        <v>98</v>
      </c>
      <c r="C5" t="s">
        <v>28</v>
      </c>
      <c r="E5" t="s">
        <v>33</v>
      </c>
      <c r="F5" t="s">
        <v>49</v>
      </c>
      <c r="H5" s="1" t="s">
        <v>12</v>
      </c>
      <c r="I5" s="1" t="s">
        <v>27</v>
      </c>
    </row>
    <row r="6" spans="2:9" x14ac:dyDescent="0.4">
      <c r="B6" t="s">
        <v>80</v>
      </c>
      <c r="C6" t="s">
        <v>28</v>
      </c>
      <c r="E6" t="s">
        <v>34</v>
      </c>
      <c r="F6" t="s">
        <v>50</v>
      </c>
      <c r="H6" s="2" t="s">
        <v>13</v>
      </c>
      <c r="I6" s="1" t="s">
        <v>28</v>
      </c>
    </row>
    <row r="7" spans="2:9" x14ac:dyDescent="0.4">
      <c r="B7" t="s">
        <v>99</v>
      </c>
      <c r="C7" t="s">
        <v>28</v>
      </c>
      <c r="E7" t="s">
        <v>35</v>
      </c>
      <c r="F7" t="s">
        <v>51</v>
      </c>
      <c r="H7" t="s">
        <v>14</v>
      </c>
      <c r="I7" t="s">
        <v>27</v>
      </c>
    </row>
    <row r="8" spans="2:9" x14ac:dyDescent="0.4">
      <c r="B8" t="s">
        <v>100</v>
      </c>
      <c r="C8" t="s">
        <v>27</v>
      </c>
      <c r="E8" t="s">
        <v>36</v>
      </c>
      <c r="F8" t="s">
        <v>52</v>
      </c>
      <c r="H8" t="s">
        <v>15</v>
      </c>
      <c r="I8" t="s">
        <v>28</v>
      </c>
    </row>
    <row r="9" spans="2:9" x14ac:dyDescent="0.4">
      <c r="B9" t="s">
        <v>101</v>
      </c>
      <c r="C9" t="s">
        <v>27</v>
      </c>
      <c r="E9" t="s">
        <v>37</v>
      </c>
      <c r="F9" t="s">
        <v>53</v>
      </c>
      <c r="H9" t="s">
        <v>16</v>
      </c>
      <c r="I9" t="s">
        <v>28</v>
      </c>
    </row>
    <row r="10" spans="2:9" x14ac:dyDescent="0.4">
      <c r="B10" t="s">
        <v>102</v>
      </c>
      <c r="C10" t="s">
        <v>28</v>
      </c>
      <c r="E10" t="s">
        <v>38</v>
      </c>
      <c r="F10" t="s">
        <v>54</v>
      </c>
      <c r="H10" t="s">
        <v>17</v>
      </c>
      <c r="I10" t="s">
        <v>28</v>
      </c>
    </row>
    <row r="11" spans="2:9" x14ac:dyDescent="0.4">
      <c r="B11" t="s">
        <v>103</v>
      </c>
      <c r="C11" t="s">
        <v>27</v>
      </c>
      <c r="E11" t="s">
        <v>39</v>
      </c>
      <c r="F11" t="s">
        <v>55</v>
      </c>
      <c r="H11" t="s">
        <v>18</v>
      </c>
      <c r="I11" t="s">
        <v>28</v>
      </c>
    </row>
    <row r="12" spans="2:9" x14ac:dyDescent="0.4">
      <c r="B12" t="s">
        <v>104</v>
      </c>
      <c r="C12" t="s">
        <v>27</v>
      </c>
      <c r="E12" t="s">
        <v>40</v>
      </c>
      <c r="F12" t="s">
        <v>56</v>
      </c>
      <c r="H12" t="s">
        <v>19</v>
      </c>
      <c r="I12" t="s">
        <v>27</v>
      </c>
    </row>
    <row r="13" spans="2:9" x14ac:dyDescent="0.4">
      <c r="B13" t="s">
        <v>105</v>
      </c>
      <c r="C13" t="s">
        <v>27</v>
      </c>
      <c r="E13" t="s">
        <v>41</v>
      </c>
      <c r="F13" t="s">
        <v>57</v>
      </c>
      <c r="H13" t="s">
        <v>20</v>
      </c>
      <c r="I13" t="s">
        <v>27</v>
      </c>
    </row>
    <row r="14" spans="2:9" x14ac:dyDescent="0.4">
      <c r="B14" t="s">
        <v>95</v>
      </c>
      <c r="C14" t="s">
        <v>92</v>
      </c>
      <c r="E14" t="s">
        <v>42</v>
      </c>
      <c r="F14" t="s">
        <v>58</v>
      </c>
      <c r="H14" t="s">
        <v>21</v>
      </c>
      <c r="I14" t="s">
        <v>28</v>
      </c>
    </row>
    <row r="15" spans="2:9" x14ac:dyDescent="0.4">
      <c r="E15" t="s">
        <v>43</v>
      </c>
      <c r="F15" t="s">
        <v>59</v>
      </c>
      <c r="H15" t="s">
        <v>22</v>
      </c>
      <c r="I15" t="s">
        <v>27</v>
      </c>
    </row>
    <row r="16" spans="2:9" x14ac:dyDescent="0.4">
      <c r="E16" t="s">
        <v>44</v>
      </c>
      <c r="F16" t="s">
        <v>60</v>
      </c>
      <c r="H16" s="1" t="s">
        <v>23</v>
      </c>
      <c r="I16" s="1" t="s">
        <v>27</v>
      </c>
    </row>
    <row r="17" spans="5:9" x14ac:dyDescent="0.4">
      <c r="E17" t="s">
        <v>45</v>
      </c>
      <c r="F17" t="s">
        <v>61</v>
      </c>
      <c r="H17" t="s">
        <v>24</v>
      </c>
      <c r="I17" t="s">
        <v>27</v>
      </c>
    </row>
    <row r="18" spans="5:9" x14ac:dyDescent="0.4">
      <c r="E18" t="s">
        <v>46</v>
      </c>
      <c r="F18" t="s">
        <v>62</v>
      </c>
      <c r="H18" t="s">
        <v>25</v>
      </c>
      <c r="I18" t="s">
        <v>27</v>
      </c>
    </row>
    <row r="19" spans="5:9" x14ac:dyDescent="0.4">
      <c r="E19" t="s">
        <v>93</v>
      </c>
      <c r="F19" t="s">
        <v>94</v>
      </c>
    </row>
  </sheetData>
  <autoFilter ref="B2:C13" xr:uid="{AE500AF4-6AC7-41EA-8DB3-E25C7DA9407B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2dd2-e70f-4290-bbd3-5439846c62f9" xsi:nil="true"/>
    <lcf76f155ced4ddcb4097134ff3c332f xmlns="460a66c6-8bb0-4334-abc1-6836a0bf0b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c4cad829f3e07ef80bfac7bedff267ff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8ed585ba5ab0cba2188d842f48a52fdb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492af5-a22e-4bbf-af87-2deccbf600dd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50A77-0F03-4DA5-A3F9-2925D9A41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327A14-306B-4165-992A-66BF2752EE97}">
  <ds:schemaRefs>
    <ds:schemaRef ds:uri="http://schemas.microsoft.com/office/2006/metadata/properties"/>
    <ds:schemaRef ds:uri="http://schemas.microsoft.com/office/infopath/2007/PartnerControls"/>
    <ds:schemaRef ds:uri="45d62dd2-e70f-4290-bbd3-5439846c62f9"/>
    <ds:schemaRef ds:uri="460a66c6-8bb0-4334-abc1-6836a0bf0bf6"/>
  </ds:schemaRefs>
</ds:datastoreItem>
</file>

<file path=customXml/itemProps3.xml><?xml version="1.0" encoding="utf-8"?>
<ds:datastoreItem xmlns:ds="http://schemas.openxmlformats.org/officeDocument/2006/customXml" ds:itemID="{318952D6-93D9-479B-9FF1-786E49A4B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入力について</vt:lpstr>
      <vt:lpstr>入力ボックス</vt:lpstr>
      <vt:lpstr>○○費</vt:lpstr>
      <vt:lpstr>リスト</vt:lpstr>
      <vt:lpstr>○○費!Print_Area</vt:lpstr>
      <vt:lpstr>入力について!Print_Area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2025-09-09T05:13:51Z</cp:lastPrinted>
  <dcterms:created xsi:type="dcterms:W3CDTF">2025-05-27T04:23:17Z</dcterms:created>
  <dcterms:modified xsi:type="dcterms:W3CDTF">2025-10-24T08:14:04Z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0x0101001270E7F681EF8145B07E6423450B6F7C</vt:lpwstr>
  </property>
  <property fmtid="{D5CDD505-2E9C-101B-9397-08002B2CF9AE}" pid="3" name="MediaServiceImageTags">
    <vt:lpwstr/>
  </property>
</Properties>
</file>