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smizusima\Downloads\"/>
    </mc:Choice>
  </mc:AlternateContent>
  <xr:revisionPtr revIDLastSave="0" documentId="13_ncr:1_{E1A09525-5B1D-4828-9029-6B505B053D5C}" xr6:coauthVersionLast="47" xr6:coauthVersionMax="47" xr10:uidLastSave="{00000000-0000-0000-0000-000000000000}"/>
  <bookViews>
    <workbookView xWindow="28680" yWindow="-120" windowWidth="29040" windowHeight="15720" tabRatio="955" firstSheet="3" activeTab="4" xr2:uid="{5844F467-1648-4396-A9CE-B1E1257B9390}"/>
  </bookViews>
  <sheets>
    <sheet name="入力について" sheetId="125" r:id="rId1"/>
    <sheet name="入力ボックス" sheetId="26" r:id="rId2"/>
    <sheet name="リスト" sheetId="16" state="hidden" r:id="rId3"/>
    <sheet name="①人件費" sheetId="1" r:id="rId4"/>
    <sheet name="各月内訳表" sheetId="2" r:id="rId5"/>
    <sheet name="等級単価一覧" sheetId="14" r:id="rId6"/>
    <sheet name="日誌1" sheetId="3" r:id="rId7"/>
    <sheet name="日誌2" sheetId="223" r:id="rId8"/>
    <sheet name="日誌3" sheetId="224" r:id="rId9"/>
    <sheet name="日誌4" sheetId="225" r:id="rId10"/>
    <sheet name="日誌5" sheetId="226" r:id="rId11"/>
    <sheet name="日誌6" sheetId="227" r:id="rId12"/>
    <sheet name="日誌7" sheetId="228" r:id="rId13"/>
    <sheet name="日誌8" sheetId="229" r:id="rId14"/>
    <sheet name="日誌9" sheetId="230" r:id="rId15"/>
    <sheet name="日誌10" sheetId="231" r:id="rId16"/>
    <sheet name="日誌11" sheetId="232" r:id="rId17"/>
    <sheet name="日誌12" sheetId="233" r:id="rId18"/>
    <sheet name="日誌13" sheetId="234" r:id="rId19"/>
    <sheet name="日誌14" sheetId="235" r:id="rId20"/>
    <sheet name="日誌15" sheetId="236" r:id="rId21"/>
    <sheet name="日誌16" sheetId="237" r:id="rId22"/>
    <sheet name="日誌17" sheetId="238" r:id="rId23"/>
    <sheet name="日誌18" sheetId="239" r:id="rId24"/>
    <sheet name="日誌19" sheetId="240" r:id="rId25"/>
    <sheet name="日誌20" sheetId="241" r:id="rId26"/>
    <sheet name="日誌31" sheetId="242" r:id="rId27"/>
    <sheet name="日誌32" sheetId="243" r:id="rId28"/>
    <sheet name="日誌33" sheetId="244" r:id="rId29"/>
    <sheet name="日誌34" sheetId="245" r:id="rId30"/>
    <sheet name="日誌35" sheetId="246" r:id="rId31"/>
    <sheet name="日誌36" sheetId="247" r:id="rId32"/>
    <sheet name="日誌37" sheetId="248" r:id="rId33"/>
    <sheet name="日誌38" sheetId="249" r:id="rId34"/>
    <sheet name="日誌39" sheetId="250" r:id="rId35"/>
    <sheet name="日誌40" sheetId="251" r:id="rId36"/>
    <sheet name="日誌41" sheetId="252" r:id="rId37"/>
    <sheet name="日誌42" sheetId="253" r:id="rId38"/>
    <sheet name="日誌43" sheetId="254" r:id="rId39"/>
    <sheet name="日誌44" sheetId="255" r:id="rId40"/>
    <sheet name="日誌45" sheetId="256" r:id="rId41"/>
    <sheet name="日誌46" sheetId="257" r:id="rId42"/>
    <sheet name="日誌47" sheetId="258" r:id="rId43"/>
    <sheet name="日誌48" sheetId="259" r:id="rId44"/>
    <sheet name="日誌49" sheetId="260" r:id="rId45"/>
    <sheet name="日誌50" sheetId="261" r:id="rId46"/>
  </sheets>
  <definedNames>
    <definedName name="_xlnm._FilterDatabase" localSheetId="3" hidden="1">①人件費!$C$8:$K$8</definedName>
    <definedName name="_xlnm._FilterDatabase" localSheetId="4" hidden="1">各月内訳表!$A$4:$N$753</definedName>
    <definedName name="_xlnm._FilterDatabase" localSheetId="6" hidden="1">日誌1!$A$9:$N$9</definedName>
    <definedName name="_xlnm._FilterDatabase" localSheetId="15" hidden="1">日誌10!$A$9:$N$9</definedName>
    <definedName name="_xlnm._FilterDatabase" localSheetId="16" hidden="1">日誌11!$A$9:$N$9</definedName>
    <definedName name="_xlnm._FilterDatabase" localSheetId="17" hidden="1">日誌12!$A$9:$N$9</definedName>
    <definedName name="_xlnm._FilterDatabase" localSheetId="18" hidden="1">日誌13!$A$9:$N$9</definedName>
    <definedName name="_xlnm._FilterDatabase" localSheetId="19" hidden="1">日誌14!$A$9:$N$9</definedName>
    <definedName name="_xlnm._FilterDatabase" localSheetId="20" hidden="1">日誌15!$A$9:$N$9</definedName>
    <definedName name="_xlnm._FilterDatabase" localSheetId="21" hidden="1">日誌16!$A$9:$N$9</definedName>
    <definedName name="_xlnm._FilterDatabase" localSheetId="22" hidden="1">日誌17!$A$9:$N$9</definedName>
    <definedName name="_xlnm._FilterDatabase" localSheetId="23" hidden="1">日誌18!$A$9:$N$9</definedName>
    <definedName name="_xlnm._FilterDatabase" localSheetId="24" hidden="1">日誌19!$A$9:$N$9</definedName>
    <definedName name="_xlnm._FilterDatabase" localSheetId="7" hidden="1">日誌2!$A$9:$N$9</definedName>
    <definedName name="_xlnm._FilterDatabase" localSheetId="25" hidden="1">日誌20!$A$9:$N$9</definedName>
    <definedName name="_xlnm._FilterDatabase" localSheetId="8" hidden="1">日誌3!$A$9:$N$9</definedName>
    <definedName name="_xlnm._FilterDatabase" localSheetId="26" hidden="1">日誌31!$A$9:$N$9</definedName>
    <definedName name="_xlnm._FilterDatabase" localSheetId="27" hidden="1">日誌32!$A$9:$N$9</definedName>
    <definedName name="_xlnm._FilterDatabase" localSheetId="28" hidden="1">日誌33!$A$9:$N$9</definedName>
    <definedName name="_xlnm._FilterDatabase" localSheetId="29" hidden="1">日誌34!$A$9:$N$9</definedName>
    <definedName name="_xlnm._FilterDatabase" localSheetId="30" hidden="1">日誌35!$A$9:$N$9</definedName>
    <definedName name="_xlnm._FilterDatabase" localSheetId="31" hidden="1">日誌36!$A$9:$N$9</definedName>
    <definedName name="_xlnm._FilterDatabase" localSheetId="32" hidden="1">日誌37!$A$9:$N$9</definedName>
    <definedName name="_xlnm._FilterDatabase" localSheetId="33" hidden="1">日誌38!$A$9:$N$9</definedName>
    <definedName name="_xlnm._FilterDatabase" localSheetId="34" hidden="1">日誌39!$A$9:$N$9</definedName>
    <definedName name="_xlnm._FilterDatabase" localSheetId="9" hidden="1">日誌4!$A$9:$N$9</definedName>
    <definedName name="_xlnm._FilterDatabase" localSheetId="35" hidden="1">日誌40!$A$9:$N$9</definedName>
    <definedName name="_xlnm._FilterDatabase" localSheetId="36" hidden="1">日誌41!$A$9:$N$9</definedName>
    <definedName name="_xlnm._FilterDatabase" localSheetId="37" hidden="1">日誌42!$A$9:$N$9</definedName>
    <definedName name="_xlnm._FilterDatabase" localSheetId="38" hidden="1">日誌43!$A$9:$N$9</definedName>
    <definedName name="_xlnm._FilterDatabase" localSheetId="39" hidden="1">日誌44!$A$9:$N$9</definedName>
    <definedName name="_xlnm._FilterDatabase" localSheetId="40" hidden="1">日誌45!$A$9:$N$9</definedName>
    <definedName name="_xlnm._FilterDatabase" localSheetId="41" hidden="1">日誌46!$A$9:$N$9</definedName>
    <definedName name="_xlnm._FilterDatabase" localSheetId="42" hidden="1">日誌47!$A$9:$N$9</definedName>
    <definedName name="_xlnm._FilterDatabase" localSheetId="43" hidden="1">日誌48!$A$9:$N$9</definedName>
    <definedName name="_xlnm._FilterDatabase" localSheetId="44" hidden="1">日誌49!$A$9:$N$9</definedName>
    <definedName name="_xlnm._FilterDatabase" localSheetId="10" hidden="1">日誌5!$A$9:$N$9</definedName>
    <definedName name="_xlnm._FilterDatabase" localSheetId="45" hidden="1">日誌50!$A$9:$N$9</definedName>
    <definedName name="_xlnm._FilterDatabase" localSheetId="11" hidden="1">日誌6!$A$9:$N$9</definedName>
    <definedName name="_xlnm._FilterDatabase" localSheetId="12" hidden="1">日誌7!$A$9:$N$9</definedName>
    <definedName name="_xlnm._FilterDatabase" localSheetId="13" hidden="1">日誌8!$A$9:$N$9</definedName>
    <definedName name="_xlnm._FilterDatabase" localSheetId="14" hidden="1">日誌9!$A$9:$N$9</definedName>
    <definedName name="Done_Apr" localSheetId="5">#REF!</definedName>
    <definedName name="Done_Apr">#REF!</definedName>
    <definedName name="Done_Aug" localSheetId="5">#REF!</definedName>
    <definedName name="Done_Aug">#REF!</definedName>
    <definedName name="Done_Dec" localSheetId="5">#REF!</definedName>
    <definedName name="Done_Dec">#REF!</definedName>
    <definedName name="Done_Feb">#REF!</definedName>
    <definedName name="Done_Jan">#REF!</definedName>
    <definedName name="Done_Jul">#REF!</definedName>
    <definedName name="Done_Jun">#REF!</definedName>
    <definedName name="Done_Mar">#REF!</definedName>
    <definedName name="Done_May">#REF!</definedName>
    <definedName name="Done_Nov">#REF!</definedName>
    <definedName name="Done_Oct">#REF!</definedName>
    <definedName name="Done_Sep">#REF!</definedName>
    <definedName name="_xlnm.Print_Area" localSheetId="3">①人件費!$A$1:$K$459</definedName>
    <definedName name="_xlnm.Print_Area" localSheetId="4">各月内訳表!$A$1:$N$753</definedName>
    <definedName name="_xlnm.Print_Area" localSheetId="6">日誌1!$A$1:$J$286</definedName>
    <definedName name="_xlnm.Print_Area" localSheetId="15">日誌10!$A$1:$J$286</definedName>
    <definedName name="_xlnm.Print_Area" localSheetId="16">日誌11!$A$1:$J$286</definedName>
    <definedName name="_xlnm.Print_Area" localSheetId="17">日誌12!$A$1:$J$286</definedName>
    <definedName name="_xlnm.Print_Area" localSheetId="18">日誌13!$A$1:$J$286</definedName>
    <definedName name="_xlnm.Print_Area" localSheetId="19">日誌14!$A$1:$J$286</definedName>
    <definedName name="_xlnm.Print_Area" localSheetId="20">日誌15!$A$1:$J$286</definedName>
    <definedName name="_xlnm.Print_Area" localSheetId="21">日誌16!$A$1:$J$286</definedName>
    <definedName name="_xlnm.Print_Area" localSheetId="22">日誌17!$A$1:$J$286</definedName>
    <definedName name="_xlnm.Print_Area" localSheetId="23">日誌18!$A$1:$J$286</definedName>
    <definedName name="_xlnm.Print_Area" localSheetId="24">日誌19!$A$1:$J$286</definedName>
    <definedName name="_xlnm.Print_Area" localSheetId="7">日誌2!$A$1:$J$286</definedName>
    <definedName name="_xlnm.Print_Area" localSheetId="25">日誌20!$A$1:$J$286</definedName>
    <definedName name="_xlnm.Print_Area" localSheetId="8">日誌3!$A$1:$J$286</definedName>
    <definedName name="_xlnm.Print_Area" localSheetId="26">日誌31!$A$1:$J$286</definedName>
    <definedName name="_xlnm.Print_Area" localSheetId="27">日誌32!$A$1:$J$286</definedName>
    <definedName name="_xlnm.Print_Area" localSheetId="28">日誌33!$A$1:$J$286</definedName>
    <definedName name="_xlnm.Print_Area" localSheetId="29">日誌34!$A$1:$J$286</definedName>
    <definedName name="_xlnm.Print_Area" localSheetId="30">日誌35!$A$1:$J$286</definedName>
    <definedName name="_xlnm.Print_Area" localSheetId="31">日誌36!$A$1:$J$286</definedName>
    <definedName name="_xlnm.Print_Area" localSheetId="32">日誌37!$A$1:$J$286</definedName>
    <definedName name="_xlnm.Print_Area" localSheetId="33">日誌38!$A$1:$J$286</definedName>
    <definedName name="_xlnm.Print_Area" localSheetId="34">日誌39!$A$1:$J$286</definedName>
    <definedName name="_xlnm.Print_Area" localSheetId="9">日誌4!$A$1:$J$286</definedName>
    <definedName name="_xlnm.Print_Area" localSheetId="35">日誌40!$A$1:$J$286</definedName>
    <definedName name="_xlnm.Print_Area" localSheetId="36">日誌41!$A$1:$J$286</definedName>
    <definedName name="_xlnm.Print_Area" localSheetId="37">日誌42!$A$1:$J$286</definedName>
    <definedName name="_xlnm.Print_Area" localSheetId="38">日誌43!$A$1:$J$286</definedName>
    <definedName name="_xlnm.Print_Area" localSheetId="39">日誌44!$A$1:$J$286</definedName>
    <definedName name="_xlnm.Print_Area" localSheetId="40">日誌45!$A$1:$J$286</definedName>
    <definedName name="_xlnm.Print_Area" localSheetId="41">日誌46!$A$1:$J$286</definedName>
    <definedName name="_xlnm.Print_Area" localSheetId="42">日誌47!$A$1:$J$286</definedName>
    <definedName name="_xlnm.Print_Area" localSheetId="43">日誌48!$A$1:$J$286</definedName>
    <definedName name="_xlnm.Print_Area" localSheetId="44">日誌49!$A$1:$J$286</definedName>
    <definedName name="_xlnm.Print_Area" localSheetId="10">日誌5!$A$1:$J$286</definedName>
    <definedName name="_xlnm.Print_Area" localSheetId="45">日誌50!$A$1:$J$286</definedName>
    <definedName name="_xlnm.Print_Area" localSheetId="11">日誌6!$A$1:$J$286</definedName>
    <definedName name="_xlnm.Print_Area" localSheetId="12">日誌7!$A$1:$J$286</definedName>
    <definedName name="_xlnm.Print_Area" localSheetId="13">日誌8!$A$1:$J$286</definedName>
    <definedName name="_xlnm.Print_Area" localSheetId="14">日誌9!$A$1:$J$286</definedName>
    <definedName name="_xlnm.Print_Area" localSheetId="0">入力について!$A$1:$E$54</definedName>
    <definedName name="_xlnm.Print_Titles" localSheetId="3">①人件費!$1:$8</definedName>
    <definedName name="_xlnm.Print_Titles" localSheetId="4">各月内訳表!$1:$4</definedName>
    <definedName name="_xlnm.Print_Titles" localSheetId="6">日誌1!$1:$6</definedName>
    <definedName name="_xlnm.Print_Titles" localSheetId="15">日誌10!$1:$6</definedName>
    <definedName name="_xlnm.Print_Titles" localSheetId="16">日誌11!$1:$6</definedName>
    <definedName name="_xlnm.Print_Titles" localSheetId="17">日誌12!$1:$6</definedName>
    <definedName name="_xlnm.Print_Titles" localSheetId="18">日誌13!$1:$6</definedName>
    <definedName name="_xlnm.Print_Titles" localSheetId="19">日誌14!$1:$6</definedName>
    <definedName name="_xlnm.Print_Titles" localSheetId="20">日誌15!$1:$6</definedName>
    <definedName name="_xlnm.Print_Titles" localSheetId="21">日誌16!$1:$6</definedName>
    <definedName name="_xlnm.Print_Titles" localSheetId="22">日誌17!$1:$6</definedName>
    <definedName name="_xlnm.Print_Titles" localSheetId="23">日誌18!$1:$6</definedName>
    <definedName name="_xlnm.Print_Titles" localSheetId="24">日誌19!$1:$6</definedName>
    <definedName name="_xlnm.Print_Titles" localSheetId="7">日誌2!$1:$6</definedName>
    <definedName name="_xlnm.Print_Titles" localSheetId="25">日誌20!$1:$6</definedName>
    <definedName name="_xlnm.Print_Titles" localSheetId="8">日誌3!$1:$6</definedName>
    <definedName name="_xlnm.Print_Titles" localSheetId="26">日誌31!$1:$6</definedName>
    <definedName name="_xlnm.Print_Titles" localSheetId="27">日誌32!$1:$6</definedName>
    <definedName name="_xlnm.Print_Titles" localSheetId="28">日誌33!$1:$6</definedName>
    <definedName name="_xlnm.Print_Titles" localSheetId="29">日誌34!$1:$6</definedName>
    <definedName name="_xlnm.Print_Titles" localSheetId="30">日誌35!$1:$6</definedName>
    <definedName name="_xlnm.Print_Titles" localSheetId="31">日誌36!$1:$6</definedName>
    <definedName name="_xlnm.Print_Titles" localSheetId="32">日誌37!$1:$6</definedName>
    <definedName name="_xlnm.Print_Titles" localSheetId="33">日誌38!$1:$6</definedName>
    <definedName name="_xlnm.Print_Titles" localSheetId="34">日誌39!$1:$6</definedName>
    <definedName name="_xlnm.Print_Titles" localSheetId="9">日誌4!$1:$6</definedName>
    <definedName name="_xlnm.Print_Titles" localSheetId="35">日誌40!$1:$6</definedName>
    <definedName name="_xlnm.Print_Titles" localSheetId="36">日誌41!$1:$6</definedName>
    <definedName name="_xlnm.Print_Titles" localSheetId="37">日誌42!$1:$6</definedName>
    <definedName name="_xlnm.Print_Titles" localSheetId="38">日誌43!$1:$6</definedName>
    <definedName name="_xlnm.Print_Titles" localSheetId="39">日誌44!$1:$6</definedName>
    <definedName name="_xlnm.Print_Titles" localSheetId="40">日誌45!$1:$6</definedName>
    <definedName name="_xlnm.Print_Titles" localSheetId="41">日誌46!$1:$6</definedName>
    <definedName name="_xlnm.Print_Titles" localSheetId="42">日誌47!$1:$6</definedName>
    <definedName name="_xlnm.Print_Titles" localSheetId="43">日誌48!$1:$6</definedName>
    <definedName name="_xlnm.Print_Titles" localSheetId="44">日誌49!$1:$6</definedName>
    <definedName name="_xlnm.Print_Titles" localSheetId="10">日誌5!$1:$6</definedName>
    <definedName name="_xlnm.Print_Titles" localSheetId="45">日誌50!$1:$6</definedName>
    <definedName name="_xlnm.Print_Titles" localSheetId="11">日誌6!$1:$6</definedName>
    <definedName name="_xlnm.Print_Titles" localSheetId="12">日誌7!$1:$6</definedName>
    <definedName name="_xlnm.Print_Titles" localSheetId="13">日誌8!$1:$6</definedName>
    <definedName name="_xlnm.Print_Titles" localSheetId="14">日誌9!$1:$6</definedName>
    <definedName name="あ">#REF!</definedName>
    <definedName name="完了" localSheetId="5">#REF!,#REF!,#REF!,#REF!,#REF!,#REF!,#REF!,#REF!,#REF!,#REF!,#REF!,#REF!</definedName>
    <definedName name="完了">#REF!,#REF!,#REF!,#REF!,#REF!,#REF!,#REF!,#REF!,#REF!,#REF!,#REF!,#REF!</definedName>
    <definedName name="変更前">#REF!</definedName>
    <definedName name="変更前1">#REF!</definedName>
    <definedName name="変更前2">#REF!,#REF!,#REF!,#REF!,#REF!,#REF!,#REF!,#REF!,#REF!,#REF!,#REF!,#REF!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6" i="261" l="1"/>
  <c r="E285" i="261"/>
  <c r="E284" i="261"/>
  <c r="E283" i="261"/>
  <c r="E282" i="261"/>
  <c r="E281" i="261"/>
  <c r="E280" i="261"/>
  <c r="E279" i="261"/>
  <c r="E278" i="261"/>
  <c r="E277" i="261"/>
  <c r="E276" i="261"/>
  <c r="E275" i="261"/>
  <c r="E274" i="261"/>
  <c r="E273" i="261"/>
  <c r="E272" i="261"/>
  <c r="E271" i="261"/>
  <c r="E270" i="261"/>
  <c r="E269" i="261"/>
  <c r="E268" i="261"/>
  <c r="E267" i="261"/>
  <c r="E266" i="261"/>
  <c r="E265" i="261"/>
  <c r="E264" i="261"/>
  <c r="E263" i="261"/>
  <c r="E262" i="261"/>
  <c r="E261" i="261"/>
  <c r="E260" i="261"/>
  <c r="E259" i="261"/>
  <c r="E258" i="261"/>
  <c r="E257" i="261"/>
  <c r="E256" i="261"/>
  <c r="E255" i="261"/>
  <c r="D251" i="261"/>
  <c r="E250" i="261"/>
  <c r="E249" i="261"/>
  <c r="E248" i="261"/>
  <c r="E247" i="261"/>
  <c r="E246" i="261"/>
  <c r="E245" i="261"/>
  <c r="E244" i="261"/>
  <c r="E243" i="261"/>
  <c r="E242" i="261"/>
  <c r="E241" i="261"/>
  <c r="E240" i="261"/>
  <c r="E239" i="261"/>
  <c r="E238" i="261"/>
  <c r="E237" i="261"/>
  <c r="E236" i="261"/>
  <c r="E235" i="261"/>
  <c r="E234" i="261"/>
  <c r="E233" i="261"/>
  <c r="E232" i="261"/>
  <c r="E231" i="261"/>
  <c r="E230" i="261"/>
  <c r="E229" i="261"/>
  <c r="E228" i="261"/>
  <c r="E227" i="261"/>
  <c r="E226" i="261"/>
  <c r="E225" i="261"/>
  <c r="E224" i="261"/>
  <c r="E223" i="261"/>
  <c r="E222" i="261"/>
  <c r="E221" i="261"/>
  <c r="E220" i="261"/>
  <c r="D216" i="261"/>
  <c r="E215" i="261"/>
  <c r="E214" i="261"/>
  <c r="E213" i="261"/>
  <c r="E212" i="261"/>
  <c r="E211" i="261"/>
  <c r="E210" i="261"/>
  <c r="E209" i="261"/>
  <c r="E208" i="261"/>
  <c r="E207" i="261"/>
  <c r="E206" i="261"/>
  <c r="E205" i="261"/>
  <c r="E204" i="261"/>
  <c r="E203" i="261"/>
  <c r="E202" i="261"/>
  <c r="E201" i="261"/>
  <c r="E200" i="261"/>
  <c r="E199" i="261"/>
  <c r="E198" i="261"/>
  <c r="E197" i="261"/>
  <c r="E196" i="261"/>
  <c r="E195" i="261"/>
  <c r="E194" i="261"/>
  <c r="E193" i="261"/>
  <c r="E192" i="261"/>
  <c r="E191" i="261"/>
  <c r="E190" i="261"/>
  <c r="E189" i="261"/>
  <c r="E188" i="261"/>
  <c r="E187" i="261"/>
  <c r="E186" i="261"/>
  <c r="E185" i="261"/>
  <c r="D181" i="261"/>
  <c r="E180" i="261"/>
  <c r="E179" i="261"/>
  <c r="E178" i="261"/>
  <c r="E177" i="261"/>
  <c r="E176" i="261"/>
  <c r="E175" i="261"/>
  <c r="E174" i="261"/>
  <c r="E173" i="261"/>
  <c r="E172" i="261"/>
  <c r="E171" i="261"/>
  <c r="E170" i="261"/>
  <c r="E169" i="261"/>
  <c r="E168" i="261"/>
  <c r="E167" i="261"/>
  <c r="E166" i="261"/>
  <c r="E165" i="261"/>
  <c r="E164" i="261"/>
  <c r="E163" i="261"/>
  <c r="E162" i="261"/>
  <c r="E161" i="261"/>
  <c r="E160" i="261"/>
  <c r="E159" i="261"/>
  <c r="E158" i="261"/>
  <c r="E157" i="261"/>
  <c r="E156" i="261"/>
  <c r="E155" i="261"/>
  <c r="E154" i="261"/>
  <c r="E153" i="261"/>
  <c r="E152" i="261"/>
  <c r="E151" i="261"/>
  <c r="E150" i="261"/>
  <c r="D146" i="261"/>
  <c r="E145" i="261"/>
  <c r="E144" i="261"/>
  <c r="E143" i="261"/>
  <c r="E142" i="261"/>
  <c r="E141" i="261"/>
  <c r="E140" i="261"/>
  <c r="E139" i="261"/>
  <c r="E138" i="261"/>
  <c r="E137" i="261"/>
  <c r="E136" i="261"/>
  <c r="E135" i="261"/>
  <c r="E134" i="261"/>
  <c r="E133" i="261"/>
  <c r="E132" i="261"/>
  <c r="E131" i="261"/>
  <c r="E130" i="261"/>
  <c r="E129" i="261"/>
  <c r="E128" i="261"/>
  <c r="E127" i="261"/>
  <c r="E126" i="261"/>
  <c r="E125" i="261"/>
  <c r="E124" i="261"/>
  <c r="E123" i="261"/>
  <c r="E122" i="261"/>
  <c r="E121" i="261"/>
  <c r="E120" i="261"/>
  <c r="E119" i="261"/>
  <c r="E118" i="261"/>
  <c r="E117" i="261"/>
  <c r="E116" i="261"/>
  <c r="E115" i="261"/>
  <c r="D111" i="261"/>
  <c r="E110" i="261"/>
  <c r="E109" i="261"/>
  <c r="E108" i="261"/>
  <c r="E107" i="261"/>
  <c r="E106" i="261"/>
  <c r="E105" i="261"/>
  <c r="E104" i="261"/>
  <c r="E103" i="261"/>
  <c r="E102" i="261"/>
  <c r="E101" i="261"/>
  <c r="E100" i="261"/>
  <c r="E99" i="261"/>
  <c r="E98" i="261"/>
  <c r="E97" i="261"/>
  <c r="E96" i="261"/>
  <c r="E95" i="261"/>
  <c r="E94" i="261"/>
  <c r="E93" i="261"/>
  <c r="E92" i="261"/>
  <c r="E91" i="261"/>
  <c r="E90" i="261"/>
  <c r="E89" i="261"/>
  <c r="E88" i="261"/>
  <c r="E87" i="261"/>
  <c r="E86" i="261"/>
  <c r="E85" i="261"/>
  <c r="E84" i="261"/>
  <c r="E83" i="261"/>
  <c r="E82" i="261"/>
  <c r="E81" i="261"/>
  <c r="E80" i="261"/>
  <c r="D76" i="261"/>
  <c r="E75" i="261"/>
  <c r="E74" i="261"/>
  <c r="E73" i="261"/>
  <c r="E72" i="261"/>
  <c r="E71" i="261"/>
  <c r="E70" i="261"/>
  <c r="E69" i="261"/>
  <c r="E68" i="261"/>
  <c r="E67" i="261"/>
  <c r="E66" i="261"/>
  <c r="E65" i="261"/>
  <c r="E64" i="261"/>
  <c r="E63" i="261"/>
  <c r="E62" i="261"/>
  <c r="E61" i="261"/>
  <c r="E60" i="261"/>
  <c r="E59" i="261"/>
  <c r="E58" i="261"/>
  <c r="E57" i="261"/>
  <c r="E56" i="261"/>
  <c r="E55" i="261"/>
  <c r="E54" i="261"/>
  <c r="E53" i="261"/>
  <c r="E52" i="261"/>
  <c r="E51" i="261"/>
  <c r="E50" i="261"/>
  <c r="E49" i="261"/>
  <c r="E48" i="261"/>
  <c r="E47" i="261"/>
  <c r="E46" i="261"/>
  <c r="E76" i="261" s="1"/>
  <c r="E45" i="261"/>
  <c r="D41" i="261"/>
  <c r="E40" i="261"/>
  <c r="E39" i="261"/>
  <c r="E38" i="261"/>
  <c r="E37" i="261"/>
  <c r="E36" i="261"/>
  <c r="E35" i="261"/>
  <c r="E34" i="261"/>
  <c r="E33" i="261"/>
  <c r="E32" i="261"/>
  <c r="E31" i="261"/>
  <c r="E30" i="261"/>
  <c r="E29" i="261"/>
  <c r="E28" i="261"/>
  <c r="E27" i="261"/>
  <c r="E26" i="261"/>
  <c r="E25" i="261"/>
  <c r="E24" i="261"/>
  <c r="E23" i="261"/>
  <c r="E22" i="261"/>
  <c r="E21" i="261"/>
  <c r="E20" i="261"/>
  <c r="E19" i="261"/>
  <c r="E18" i="261"/>
  <c r="E17" i="261"/>
  <c r="E16" i="261"/>
  <c r="E15" i="261"/>
  <c r="E14" i="261"/>
  <c r="E13" i="261"/>
  <c r="E12" i="261"/>
  <c r="E11" i="261"/>
  <c r="E10" i="261"/>
  <c r="B4" i="261"/>
  <c r="J2" i="261"/>
  <c r="M1" i="261" a="1"/>
  <c r="M1" i="261" s="1"/>
  <c r="D286" i="260"/>
  <c r="E285" i="260"/>
  <c r="E284" i="260"/>
  <c r="E283" i="260"/>
  <c r="E282" i="260"/>
  <c r="E281" i="260"/>
  <c r="E280" i="260"/>
  <c r="E279" i="260"/>
  <c r="E278" i="260"/>
  <c r="E277" i="260"/>
  <c r="E276" i="260"/>
  <c r="E275" i="260"/>
  <c r="E274" i="260"/>
  <c r="E273" i="260"/>
  <c r="E272" i="260"/>
  <c r="E271" i="260"/>
  <c r="E270" i="260"/>
  <c r="E269" i="260"/>
  <c r="E268" i="260"/>
  <c r="E267" i="260"/>
  <c r="E266" i="260"/>
  <c r="E265" i="260"/>
  <c r="E264" i="260"/>
  <c r="E263" i="260"/>
  <c r="E262" i="260"/>
  <c r="E261" i="260"/>
  <c r="E260" i="260"/>
  <c r="E286" i="260" s="1"/>
  <c r="E259" i="260"/>
  <c r="E258" i="260"/>
  <c r="E257" i="260"/>
  <c r="E256" i="260"/>
  <c r="E255" i="260"/>
  <c r="D251" i="260"/>
  <c r="E250" i="260"/>
  <c r="E249" i="260"/>
  <c r="E248" i="260"/>
  <c r="E247" i="260"/>
  <c r="E246" i="260"/>
  <c r="E245" i="260"/>
  <c r="E244" i="260"/>
  <c r="E243" i="260"/>
  <c r="E242" i="260"/>
  <c r="E241" i="260"/>
  <c r="E240" i="260"/>
  <c r="E239" i="260"/>
  <c r="E238" i="260"/>
  <c r="E237" i="260"/>
  <c r="E236" i="260"/>
  <c r="E235" i="260"/>
  <c r="E234" i="260"/>
  <c r="E233" i="260"/>
  <c r="E232" i="260"/>
  <c r="E231" i="260"/>
  <c r="E230" i="260"/>
  <c r="E229" i="260"/>
  <c r="E228" i="260"/>
  <c r="E227" i="260"/>
  <c r="E226" i="260"/>
  <c r="E225" i="260"/>
  <c r="E224" i="260"/>
  <c r="E223" i="260"/>
  <c r="E222" i="260"/>
  <c r="E221" i="260"/>
  <c r="E251" i="260" s="1"/>
  <c r="E220" i="260"/>
  <c r="D216" i="260"/>
  <c r="E215" i="260"/>
  <c r="E214" i="260"/>
  <c r="E213" i="260"/>
  <c r="E212" i="260"/>
  <c r="E211" i="260"/>
  <c r="E210" i="260"/>
  <c r="E209" i="260"/>
  <c r="E208" i="260"/>
  <c r="E207" i="260"/>
  <c r="E206" i="260"/>
  <c r="E205" i="260"/>
  <c r="E204" i="260"/>
  <c r="E203" i="260"/>
  <c r="E202" i="260"/>
  <c r="E201" i="260"/>
  <c r="E200" i="260"/>
  <c r="E199" i="260"/>
  <c r="E198" i="260"/>
  <c r="E197" i="260"/>
  <c r="E196" i="260"/>
  <c r="E195" i="260"/>
  <c r="E194" i="260"/>
  <c r="E193" i="260"/>
  <c r="E192" i="260"/>
  <c r="E191" i="260"/>
  <c r="E190" i="260"/>
  <c r="E189" i="260"/>
  <c r="E188" i="260"/>
  <c r="E187" i="260"/>
  <c r="E186" i="260"/>
  <c r="E185" i="260"/>
  <c r="D181" i="260"/>
  <c r="E180" i="260"/>
  <c r="E179" i="260"/>
  <c r="E178" i="260"/>
  <c r="E177" i="260"/>
  <c r="E176" i="260"/>
  <c r="E175" i="260"/>
  <c r="E174" i="260"/>
  <c r="E173" i="260"/>
  <c r="E172" i="260"/>
  <c r="E171" i="260"/>
  <c r="E170" i="260"/>
  <c r="E169" i="260"/>
  <c r="E168" i="260"/>
  <c r="E167" i="260"/>
  <c r="E166" i="260"/>
  <c r="E165" i="260"/>
  <c r="E164" i="260"/>
  <c r="E163" i="260"/>
  <c r="E162" i="260"/>
  <c r="E161" i="260"/>
  <c r="E160" i="260"/>
  <c r="E159" i="260"/>
  <c r="E158" i="260"/>
  <c r="E157" i="260"/>
  <c r="E156" i="260"/>
  <c r="E155" i="260"/>
  <c r="E154" i="260"/>
  <c r="E153" i="260"/>
  <c r="E152" i="260"/>
  <c r="E151" i="260"/>
  <c r="E150" i="260"/>
  <c r="D146" i="260"/>
  <c r="E145" i="260"/>
  <c r="E144" i="260"/>
  <c r="E143" i="260"/>
  <c r="E142" i="260"/>
  <c r="E141" i="260"/>
  <c r="E140" i="260"/>
  <c r="E139" i="260"/>
  <c r="E138" i="260"/>
  <c r="E137" i="260"/>
  <c r="E136" i="260"/>
  <c r="E135" i="260"/>
  <c r="E134" i="260"/>
  <c r="E133" i="260"/>
  <c r="E132" i="260"/>
  <c r="E131" i="260"/>
  <c r="E130" i="260"/>
  <c r="E129" i="260"/>
  <c r="E128" i="260"/>
  <c r="E127" i="260"/>
  <c r="E126" i="260"/>
  <c r="E125" i="260"/>
  <c r="E124" i="260"/>
  <c r="E123" i="260"/>
  <c r="E122" i="260"/>
  <c r="E121" i="260"/>
  <c r="E120" i="260"/>
  <c r="E119" i="260"/>
  <c r="E118" i="260"/>
  <c r="E117" i="260"/>
  <c r="E116" i="260"/>
  <c r="E115" i="260"/>
  <c r="D111" i="260"/>
  <c r="E110" i="260"/>
  <c r="E109" i="260"/>
  <c r="E108" i="260"/>
  <c r="E107" i="260"/>
  <c r="E106" i="260"/>
  <c r="E105" i="260"/>
  <c r="E104" i="260"/>
  <c r="E103" i="260"/>
  <c r="E102" i="260"/>
  <c r="E101" i="260"/>
  <c r="E100" i="260"/>
  <c r="E99" i="260"/>
  <c r="E98" i="260"/>
  <c r="E97" i="260"/>
  <c r="E96" i="260"/>
  <c r="E95" i="260"/>
  <c r="E94" i="260"/>
  <c r="E93" i="260"/>
  <c r="E92" i="260"/>
  <c r="E91" i="260"/>
  <c r="E90" i="260"/>
  <c r="E89" i="260"/>
  <c r="E88" i="260"/>
  <c r="E87" i="260"/>
  <c r="E86" i="260"/>
  <c r="E85" i="260"/>
  <c r="E84" i="260"/>
  <c r="E83" i="260"/>
  <c r="E82" i="260"/>
  <c r="E81" i="260"/>
  <c r="E80" i="260"/>
  <c r="D76" i="260"/>
  <c r="E75" i="260"/>
  <c r="E74" i="260"/>
  <c r="E73" i="260"/>
  <c r="E72" i="260"/>
  <c r="E71" i="260"/>
  <c r="E70" i="260"/>
  <c r="E69" i="260"/>
  <c r="E68" i="260"/>
  <c r="E67" i="260"/>
  <c r="E66" i="260"/>
  <c r="E65" i="260"/>
  <c r="E64" i="260"/>
  <c r="E63" i="260"/>
  <c r="E62" i="260"/>
  <c r="E61" i="260"/>
  <c r="E60" i="260"/>
  <c r="E59" i="260"/>
  <c r="E58" i="260"/>
  <c r="E57" i="260"/>
  <c r="E56" i="260"/>
  <c r="E55" i="260"/>
  <c r="E54" i="260"/>
  <c r="E53" i="260"/>
  <c r="E52" i="260"/>
  <c r="E51" i="260"/>
  <c r="E50" i="260"/>
  <c r="E49" i="260"/>
  <c r="E48" i="260"/>
  <c r="E47" i="260"/>
  <c r="E46" i="260"/>
  <c r="E45" i="260"/>
  <c r="D41" i="260"/>
  <c r="E40" i="260"/>
  <c r="E39" i="260"/>
  <c r="E38" i="260"/>
  <c r="E37" i="260"/>
  <c r="E36" i="260"/>
  <c r="E35" i="260"/>
  <c r="E34" i="260"/>
  <c r="E33" i="260"/>
  <c r="E32" i="260"/>
  <c r="E31" i="260"/>
  <c r="E30" i="260"/>
  <c r="E29" i="260"/>
  <c r="E28" i="260"/>
  <c r="E27" i="260"/>
  <c r="E26" i="260"/>
  <c r="E25" i="260"/>
  <c r="E24" i="260"/>
  <c r="E23" i="260"/>
  <c r="E22" i="260"/>
  <c r="E21" i="260"/>
  <c r="E20" i="260"/>
  <c r="E19" i="260"/>
  <c r="E18" i="260"/>
  <c r="E17" i="260"/>
  <c r="E16" i="260"/>
  <c r="E15" i="260"/>
  <c r="E14" i="260"/>
  <c r="E13" i="260"/>
  <c r="E12" i="260"/>
  <c r="E11" i="260"/>
  <c r="E10" i="260"/>
  <c r="B4" i="260"/>
  <c r="J2" i="260"/>
  <c r="M1" i="260" a="1"/>
  <c r="M1" i="260" s="1"/>
  <c r="K1" i="260" s="1" a="1"/>
  <c r="K1" i="260" s="1"/>
  <c r="D286" i="259"/>
  <c r="E285" i="259"/>
  <c r="E284" i="259"/>
  <c r="E283" i="259"/>
  <c r="E282" i="259"/>
  <c r="E281" i="259"/>
  <c r="E280" i="259"/>
  <c r="E279" i="259"/>
  <c r="E278" i="259"/>
  <c r="E277" i="259"/>
  <c r="E276" i="259"/>
  <c r="E275" i="259"/>
  <c r="E274" i="259"/>
  <c r="E273" i="259"/>
  <c r="E272" i="259"/>
  <c r="E271" i="259"/>
  <c r="E270" i="259"/>
  <c r="E269" i="259"/>
  <c r="E268" i="259"/>
  <c r="E267" i="259"/>
  <c r="E266" i="259"/>
  <c r="E265" i="259"/>
  <c r="E264" i="259"/>
  <c r="E263" i="259"/>
  <c r="E262" i="259"/>
  <c r="E261" i="259"/>
  <c r="E260" i="259"/>
  <c r="E259" i="259"/>
  <c r="E258" i="259"/>
  <c r="E257" i="259"/>
  <c r="E256" i="259"/>
  <c r="E255" i="259"/>
  <c r="E286" i="259" s="1"/>
  <c r="D251" i="259"/>
  <c r="E250" i="259"/>
  <c r="E249" i="259"/>
  <c r="E248" i="259"/>
  <c r="E247" i="259"/>
  <c r="E246" i="259"/>
  <c r="E245" i="259"/>
  <c r="E244" i="259"/>
  <c r="E243" i="259"/>
  <c r="E242" i="259"/>
  <c r="E241" i="259"/>
  <c r="E240" i="259"/>
  <c r="E239" i="259"/>
  <c r="E238" i="259"/>
  <c r="E237" i="259"/>
  <c r="E236" i="259"/>
  <c r="E235" i="259"/>
  <c r="E234" i="259"/>
  <c r="E233" i="259"/>
  <c r="E232" i="259"/>
  <c r="E231" i="259"/>
  <c r="E230" i="259"/>
  <c r="E229" i="259"/>
  <c r="E228" i="259"/>
  <c r="E227" i="259"/>
  <c r="E226" i="259"/>
  <c r="E225" i="259"/>
  <c r="E224" i="259"/>
  <c r="E223" i="259"/>
  <c r="E222" i="259"/>
  <c r="E221" i="259"/>
  <c r="E220" i="259"/>
  <c r="D216" i="259"/>
  <c r="E215" i="259"/>
  <c r="E214" i="259"/>
  <c r="E213" i="259"/>
  <c r="E212" i="259"/>
  <c r="E211" i="259"/>
  <c r="E210" i="259"/>
  <c r="E209" i="259"/>
  <c r="E208" i="259"/>
  <c r="E207" i="259"/>
  <c r="E206" i="259"/>
  <c r="E205" i="259"/>
  <c r="E204" i="259"/>
  <c r="E203" i="259"/>
  <c r="E202" i="259"/>
  <c r="E201" i="259"/>
  <c r="E200" i="259"/>
  <c r="E199" i="259"/>
  <c r="E198" i="259"/>
  <c r="E197" i="259"/>
  <c r="E196" i="259"/>
  <c r="E195" i="259"/>
  <c r="E194" i="259"/>
  <c r="E193" i="259"/>
  <c r="E192" i="259"/>
  <c r="E191" i="259"/>
  <c r="E190" i="259"/>
  <c r="E189" i="259"/>
  <c r="E188" i="259"/>
  <c r="E187" i="259"/>
  <c r="E186" i="259"/>
  <c r="E185" i="259"/>
  <c r="D181" i="259"/>
  <c r="E180" i="259"/>
  <c r="E179" i="259"/>
  <c r="E178" i="259"/>
  <c r="E177" i="259"/>
  <c r="E176" i="259"/>
  <c r="E175" i="259"/>
  <c r="E174" i="259"/>
  <c r="E173" i="259"/>
  <c r="E172" i="259"/>
  <c r="E171" i="259"/>
  <c r="E170" i="259"/>
  <c r="E169" i="259"/>
  <c r="E168" i="259"/>
  <c r="E167" i="259"/>
  <c r="E166" i="259"/>
  <c r="E165" i="259"/>
  <c r="E164" i="259"/>
  <c r="E163" i="259"/>
  <c r="E162" i="259"/>
  <c r="E161" i="259"/>
  <c r="E160" i="259"/>
  <c r="E159" i="259"/>
  <c r="E158" i="259"/>
  <c r="E157" i="259"/>
  <c r="E156" i="259"/>
  <c r="E155" i="259"/>
  <c r="E154" i="259"/>
  <c r="E153" i="259"/>
  <c r="E152" i="259"/>
  <c r="E151" i="259"/>
  <c r="E150" i="259"/>
  <c r="D146" i="259"/>
  <c r="E145" i="259"/>
  <c r="E144" i="259"/>
  <c r="E143" i="259"/>
  <c r="E142" i="259"/>
  <c r="E141" i="259"/>
  <c r="E140" i="259"/>
  <c r="E139" i="259"/>
  <c r="E138" i="259"/>
  <c r="E137" i="259"/>
  <c r="E136" i="259"/>
  <c r="E135" i="259"/>
  <c r="E134" i="259"/>
  <c r="E133" i="259"/>
  <c r="E132" i="259"/>
  <c r="E131" i="259"/>
  <c r="E130" i="259"/>
  <c r="E129" i="259"/>
  <c r="E128" i="259"/>
  <c r="E127" i="259"/>
  <c r="E126" i="259"/>
  <c r="E125" i="259"/>
  <c r="E124" i="259"/>
  <c r="E123" i="259"/>
  <c r="E122" i="259"/>
  <c r="E121" i="259"/>
  <c r="E120" i="259"/>
  <c r="E119" i="259"/>
  <c r="E118" i="259"/>
  <c r="E117" i="259"/>
  <c r="E116" i="259"/>
  <c r="E115" i="259"/>
  <c r="D111" i="259"/>
  <c r="E110" i="259"/>
  <c r="E109" i="259"/>
  <c r="E108" i="259"/>
  <c r="E107" i="259"/>
  <c r="E106" i="259"/>
  <c r="E105" i="259"/>
  <c r="E104" i="259"/>
  <c r="E103" i="259"/>
  <c r="E102" i="259"/>
  <c r="E101" i="259"/>
  <c r="E100" i="259"/>
  <c r="E99" i="259"/>
  <c r="E98" i="259"/>
  <c r="E97" i="259"/>
  <c r="E96" i="259"/>
  <c r="E95" i="259"/>
  <c r="E94" i="259"/>
  <c r="E93" i="259"/>
  <c r="E92" i="259"/>
  <c r="E91" i="259"/>
  <c r="E90" i="259"/>
  <c r="E89" i="259"/>
  <c r="E88" i="259"/>
  <c r="E87" i="259"/>
  <c r="E86" i="259"/>
  <c r="E85" i="259"/>
  <c r="E84" i="259"/>
  <c r="E83" i="259"/>
  <c r="E82" i="259"/>
  <c r="E81" i="259"/>
  <c r="E80" i="259"/>
  <c r="D76" i="259"/>
  <c r="E75" i="259"/>
  <c r="E74" i="259"/>
  <c r="E73" i="259"/>
  <c r="E72" i="259"/>
  <c r="E71" i="259"/>
  <c r="E70" i="259"/>
  <c r="E69" i="259"/>
  <c r="E68" i="259"/>
  <c r="E67" i="259"/>
  <c r="E66" i="259"/>
  <c r="E65" i="259"/>
  <c r="E64" i="259"/>
  <c r="E63" i="259"/>
  <c r="E62" i="259"/>
  <c r="E61" i="259"/>
  <c r="E60" i="259"/>
  <c r="E59" i="259"/>
  <c r="E58" i="259"/>
  <c r="E57" i="259"/>
  <c r="E56" i="259"/>
  <c r="E55" i="259"/>
  <c r="E54" i="259"/>
  <c r="E53" i="259"/>
  <c r="E52" i="259"/>
  <c r="E51" i="259"/>
  <c r="E50" i="259"/>
  <c r="E49" i="259"/>
  <c r="E48" i="259"/>
  <c r="E47" i="259"/>
  <c r="E46" i="259"/>
  <c r="E45" i="259"/>
  <c r="D41" i="259"/>
  <c r="E40" i="259"/>
  <c r="E39" i="259"/>
  <c r="E38" i="259"/>
  <c r="E37" i="259"/>
  <c r="E36" i="259"/>
  <c r="E35" i="259"/>
  <c r="E34" i="259"/>
  <c r="E33" i="259"/>
  <c r="E32" i="259"/>
  <c r="E31" i="259"/>
  <c r="E30" i="259"/>
  <c r="E29" i="259"/>
  <c r="E28" i="259"/>
  <c r="E27" i="259"/>
  <c r="E26" i="259"/>
  <c r="E25" i="259"/>
  <c r="E24" i="259"/>
  <c r="E23" i="259"/>
  <c r="E22" i="259"/>
  <c r="E21" i="259"/>
  <c r="E20" i="259"/>
  <c r="E19" i="259"/>
  <c r="E18" i="259"/>
  <c r="E17" i="259"/>
  <c r="E16" i="259"/>
  <c r="E15" i="259"/>
  <c r="E14" i="259"/>
  <c r="E13" i="259"/>
  <c r="E12" i="259"/>
  <c r="E11" i="259"/>
  <c r="E10" i="259"/>
  <c r="B4" i="259"/>
  <c r="J2" i="259"/>
  <c r="M1" i="259" a="1"/>
  <c r="M1" i="259" s="1"/>
  <c r="D286" i="258"/>
  <c r="E285" i="258"/>
  <c r="E284" i="258"/>
  <c r="E283" i="258"/>
  <c r="E282" i="258"/>
  <c r="E281" i="258"/>
  <c r="E280" i="258"/>
  <c r="E279" i="258"/>
  <c r="E278" i="258"/>
  <c r="E277" i="258"/>
  <c r="E276" i="258"/>
  <c r="E275" i="258"/>
  <c r="E274" i="258"/>
  <c r="E273" i="258"/>
  <c r="E272" i="258"/>
  <c r="E271" i="258"/>
  <c r="E270" i="258"/>
  <c r="E269" i="258"/>
  <c r="E268" i="258"/>
  <c r="E267" i="258"/>
  <c r="E266" i="258"/>
  <c r="E265" i="258"/>
  <c r="E264" i="258"/>
  <c r="E263" i="258"/>
  <c r="E262" i="258"/>
  <c r="E261" i="258"/>
  <c r="E260" i="258"/>
  <c r="E259" i="258"/>
  <c r="E258" i="258"/>
  <c r="E257" i="258"/>
  <c r="E256" i="258"/>
  <c r="E255" i="258"/>
  <c r="D251" i="258"/>
  <c r="E250" i="258"/>
  <c r="E249" i="258"/>
  <c r="E248" i="258"/>
  <c r="E247" i="258"/>
  <c r="E246" i="258"/>
  <c r="E245" i="258"/>
  <c r="E244" i="258"/>
  <c r="E243" i="258"/>
  <c r="E242" i="258"/>
  <c r="E241" i="258"/>
  <c r="E240" i="258"/>
  <c r="E239" i="258"/>
  <c r="E238" i="258"/>
  <c r="E237" i="258"/>
  <c r="E236" i="258"/>
  <c r="E235" i="258"/>
  <c r="E234" i="258"/>
  <c r="E233" i="258"/>
  <c r="E232" i="258"/>
  <c r="E231" i="258"/>
  <c r="E230" i="258"/>
  <c r="E229" i="258"/>
  <c r="E228" i="258"/>
  <c r="E227" i="258"/>
  <c r="E226" i="258"/>
  <c r="E225" i="258"/>
  <c r="E224" i="258"/>
  <c r="E223" i="258"/>
  <c r="E222" i="258"/>
  <c r="E221" i="258"/>
  <c r="E220" i="258"/>
  <c r="D216" i="258"/>
  <c r="E215" i="258"/>
  <c r="E214" i="258"/>
  <c r="E213" i="258"/>
  <c r="E212" i="258"/>
  <c r="E211" i="258"/>
  <c r="E210" i="258"/>
  <c r="E209" i="258"/>
  <c r="E208" i="258"/>
  <c r="E207" i="258"/>
  <c r="E206" i="258"/>
  <c r="E205" i="258"/>
  <c r="E204" i="258"/>
  <c r="E203" i="258"/>
  <c r="E202" i="258"/>
  <c r="E201" i="258"/>
  <c r="E200" i="258"/>
  <c r="E199" i="258"/>
  <c r="E198" i="258"/>
  <c r="E197" i="258"/>
  <c r="E196" i="258"/>
  <c r="E195" i="258"/>
  <c r="E194" i="258"/>
  <c r="E193" i="258"/>
  <c r="E192" i="258"/>
  <c r="E191" i="258"/>
  <c r="E190" i="258"/>
  <c r="E189" i="258"/>
  <c r="E188" i="258"/>
  <c r="E187" i="258"/>
  <c r="E186" i="258"/>
  <c r="E185" i="258"/>
  <c r="D181" i="258"/>
  <c r="E180" i="258"/>
  <c r="E179" i="258"/>
  <c r="E178" i="258"/>
  <c r="E177" i="258"/>
  <c r="E176" i="258"/>
  <c r="E175" i="258"/>
  <c r="E174" i="258"/>
  <c r="E173" i="258"/>
  <c r="E172" i="258"/>
  <c r="E171" i="258"/>
  <c r="E170" i="258"/>
  <c r="E169" i="258"/>
  <c r="E168" i="258"/>
  <c r="E167" i="258"/>
  <c r="E166" i="258"/>
  <c r="E165" i="258"/>
  <c r="E164" i="258"/>
  <c r="E163" i="258"/>
  <c r="E162" i="258"/>
  <c r="E161" i="258"/>
  <c r="E160" i="258"/>
  <c r="E159" i="258"/>
  <c r="E158" i="258"/>
  <c r="E157" i="258"/>
  <c r="E156" i="258"/>
  <c r="E155" i="258"/>
  <c r="E154" i="258"/>
  <c r="E153" i="258"/>
  <c r="E152" i="258"/>
  <c r="E151" i="258"/>
  <c r="E150" i="258"/>
  <c r="E146" i="258"/>
  <c r="D146" i="258"/>
  <c r="E145" i="258"/>
  <c r="E144" i="258"/>
  <c r="E143" i="258"/>
  <c r="E142" i="258"/>
  <c r="E141" i="258"/>
  <c r="E140" i="258"/>
  <c r="E139" i="258"/>
  <c r="E138" i="258"/>
  <c r="E137" i="258"/>
  <c r="E136" i="258"/>
  <c r="E135" i="258"/>
  <c r="E134" i="258"/>
  <c r="E133" i="258"/>
  <c r="E132" i="258"/>
  <c r="E131" i="258"/>
  <c r="E130" i="258"/>
  <c r="E129" i="258"/>
  <c r="E128" i="258"/>
  <c r="E127" i="258"/>
  <c r="E126" i="258"/>
  <c r="E125" i="258"/>
  <c r="E124" i="258"/>
  <c r="E123" i="258"/>
  <c r="E122" i="258"/>
  <c r="E121" i="258"/>
  <c r="E120" i="258"/>
  <c r="E119" i="258"/>
  <c r="E118" i="258"/>
  <c r="E117" i="258"/>
  <c r="E116" i="258"/>
  <c r="E115" i="258"/>
  <c r="D111" i="258"/>
  <c r="E110" i="258"/>
  <c r="E109" i="258"/>
  <c r="E108" i="258"/>
  <c r="E107" i="258"/>
  <c r="E106" i="258"/>
  <c r="E105" i="258"/>
  <c r="E104" i="258"/>
  <c r="E103" i="258"/>
  <c r="E102" i="258"/>
  <c r="E101" i="258"/>
  <c r="E100" i="258"/>
  <c r="E99" i="258"/>
  <c r="E98" i="258"/>
  <c r="E97" i="258"/>
  <c r="E96" i="258"/>
  <c r="E95" i="258"/>
  <c r="E94" i="258"/>
  <c r="E93" i="258"/>
  <c r="E92" i="258"/>
  <c r="E91" i="258"/>
  <c r="E90" i="258"/>
  <c r="E89" i="258"/>
  <c r="E88" i="258"/>
  <c r="E87" i="258"/>
  <c r="E86" i="258"/>
  <c r="E85" i="258"/>
  <c r="E84" i="258"/>
  <c r="E83" i="258"/>
  <c r="E82" i="258"/>
  <c r="E81" i="258"/>
  <c r="E80" i="258"/>
  <c r="D76" i="258"/>
  <c r="E75" i="258"/>
  <c r="E74" i="258"/>
  <c r="E73" i="258"/>
  <c r="E72" i="258"/>
  <c r="E71" i="258"/>
  <c r="E70" i="258"/>
  <c r="E69" i="258"/>
  <c r="E68" i="258"/>
  <c r="E67" i="258"/>
  <c r="E66" i="258"/>
  <c r="E65" i="258"/>
  <c r="E64" i="258"/>
  <c r="E63" i="258"/>
  <c r="E62" i="258"/>
  <c r="E61" i="258"/>
  <c r="E60" i="258"/>
  <c r="E59" i="258"/>
  <c r="E58" i="258"/>
  <c r="E57" i="258"/>
  <c r="E56" i="258"/>
  <c r="E55" i="258"/>
  <c r="E54" i="258"/>
  <c r="E53" i="258"/>
  <c r="E52" i="258"/>
  <c r="E51" i="258"/>
  <c r="E50" i="258"/>
  <c r="E49" i="258"/>
  <c r="E48" i="258"/>
  <c r="E47" i="258"/>
  <c r="E46" i="258"/>
  <c r="E45" i="258"/>
  <c r="D41" i="258"/>
  <c r="E40" i="258"/>
  <c r="E39" i="258"/>
  <c r="E38" i="258"/>
  <c r="E37" i="258"/>
  <c r="E36" i="258"/>
  <c r="E35" i="258"/>
  <c r="E34" i="258"/>
  <c r="E33" i="258"/>
  <c r="E32" i="258"/>
  <c r="E31" i="258"/>
  <c r="E30" i="258"/>
  <c r="E29" i="258"/>
  <c r="E28" i="258"/>
  <c r="E27" i="258"/>
  <c r="E26" i="258"/>
  <c r="E25" i="258"/>
  <c r="E24" i="258"/>
  <c r="E41" i="258" s="1"/>
  <c r="E23" i="258"/>
  <c r="E22" i="258"/>
  <c r="E21" i="258"/>
  <c r="E20" i="258"/>
  <c r="E19" i="258"/>
  <c r="E18" i="258"/>
  <c r="E17" i="258"/>
  <c r="E16" i="258"/>
  <c r="E15" i="258"/>
  <c r="E14" i="258"/>
  <c r="E13" i="258"/>
  <c r="E12" i="258"/>
  <c r="E11" i="258"/>
  <c r="E10" i="258"/>
  <c r="B4" i="258"/>
  <c r="J2" i="258"/>
  <c r="M1" i="258" a="1"/>
  <c r="M1" i="258" s="1"/>
  <c r="D286" i="257"/>
  <c r="E285" i="257"/>
  <c r="E284" i="257"/>
  <c r="E283" i="257"/>
  <c r="E282" i="257"/>
  <c r="E281" i="257"/>
  <c r="E280" i="257"/>
  <c r="E279" i="257"/>
  <c r="E278" i="257"/>
  <c r="E277" i="257"/>
  <c r="E276" i="257"/>
  <c r="E275" i="257"/>
  <c r="E274" i="257"/>
  <c r="E273" i="257"/>
  <c r="E272" i="257"/>
  <c r="E271" i="257"/>
  <c r="E270" i="257"/>
  <c r="E269" i="257"/>
  <c r="E268" i="257"/>
  <c r="E267" i="257"/>
  <c r="E266" i="257"/>
  <c r="E265" i="257"/>
  <c r="E264" i="257"/>
  <c r="E263" i="257"/>
  <c r="E262" i="257"/>
  <c r="E261" i="257"/>
  <c r="E260" i="257"/>
  <c r="E259" i="257"/>
  <c r="E258" i="257"/>
  <c r="E257" i="257"/>
  <c r="E256" i="257"/>
  <c r="E255" i="257"/>
  <c r="D251" i="257"/>
  <c r="E250" i="257"/>
  <c r="E249" i="257"/>
  <c r="E248" i="257"/>
  <c r="E247" i="257"/>
  <c r="E246" i="257"/>
  <c r="E245" i="257"/>
  <c r="E244" i="257"/>
  <c r="E243" i="257"/>
  <c r="E242" i="257"/>
  <c r="E241" i="257"/>
  <c r="E240" i="257"/>
  <c r="E239" i="257"/>
  <c r="E238" i="257"/>
  <c r="E237" i="257"/>
  <c r="E236" i="257"/>
  <c r="E235" i="257"/>
  <c r="E234" i="257"/>
  <c r="E233" i="257"/>
  <c r="E232" i="257"/>
  <c r="E231" i="257"/>
  <c r="E230" i="257"/>
  <c r="E229" i="257"/>
  <c r="E228" i="257"/>
  <c r="E227" i="257"/>
  <c r="E226" i="257"/>
  <c r="E225" i="257"/>
  <c r="E224" i="257"/>
  <c r="E223" i="257"/>
  <c r="E222" i="257"/>
  <c r="E221" i="257"/>
  <c r="E220" i="257"/>
  <c r="D216" i="257"/>
  <c r="E215" i="257"/>
  <c r="E214" i="257"/>
  <c r="E213" i="257"/>
  <c r="E212" i="257"/>
  <c r="E211" i="257"/>
  <c r="E210" i="257"/>
  <c r="E209" i="257"/>
  <c r="E208" i="257"/>
  <c r="E207" i="257"/>
  <c r="E206" i="257"/>
  <c r="E205" i="257"/>
  <c r="E204" i="257"/>
  <c r="E203" i="257"/>
  <c r="E202" i="257"/>
  <c r="E201" i="257"/>
  <c r="E200" i="257"/>
  <c r="E199" i="257"/>
  <c r="E198" i="257"/>
  <c r="E197" i="257"/>
  <c r="E196" i="257"/>
  <c r="E195" i="257"/>
  <c r="E194" i="257"/>
  <c r="E193" i="257"/>
  <c r="E192" i="257"/>
  <c r="E191" i="257"/>
  <c r="E190" i="257"/>
  <c r="E189" i="257"/>
  <c r="E188" i="257"/>
  <c r="E187" i="257"/>
  <c r="E186" i="257"/>
  <c r="E185" i="257"/>
  <c r="D181" i="257"/>
  <c r="E180" i="257"/>
  <c r="E179" i="257"/>
  <c r="E178" i="257"/>
  <c r="E177" i="257"/>
  <c r="E176" i="257"/>
  <c r="E175" i="257"/>
  <c r="E174" i="257"/>
  <c r="E173" i="257"/>
  <c r="E172" i="257"/>
  <c r="E171" i="257"/>
  <c r="E170" i="257"/>
  <c r="E169" i="257"/>
  <c r="E168" i="257"/>
  <c r="E167" i="257"/>
  <c r="E166" i="257"/>
  <c r="E165" i="257"/>
  <c r="E164" i="257"/>
  <c r="E163" i="257"/>
  <c r="E162" i="257"/>
  <c r="E161" i="257"/>
  <c r="E160" i="257"/>
  <c r="E159" i="257"/>
  <c r="E158" i="257"/>
  <c r="E157" i="257"/>
  <c r="E156" i="257"/>
  <c r="E155" i="257"/>
  <c r="E154" i="257"/>
  <c r="E153" i="257"/>
  <c r="E152" i="257"/>
  <c r="E151" i="257"/>
  <c r="E150" i="257"/>
  <c r="D146" i="257"/>
  <c r="E145" i="257"/>
  <c r="E144" i="257"/>
  <c r="E143" i="257"/>
  <c r="E142" i="257"/>
  <c r="E141" i="257"/>
  <c r="E140" i="257"/>
  <c r="E139" i="257"/>
  <c r="E138" i="257"/>
  <c r="E137" i="257"/>
  <c r="E136" i="257"/>
  <c r="E135" i="257"/>
  <c r="E134" i="257"/>
  <c r="E133" i="257"/>
  <c r="E132" i="257"/>
  <c r="E131" i="257"/>
  <c r="E130" i="257"/>
  <c r="E129" i="257"/>
  <c r="E128" i="257"/>
  <c r="E127" i="257"/>
  <c r="E126" i="257"/>
  <c r="E125" i="257"/>
  <c r="E124" i="257"/>
  <c r="E123" i="257"/>
  <c r="E122" i="257"/>
  <c r="E121" i="257"/>
  <c r="E120" i="257"/>
  <c r="E119" i="257"/>
  <c r="E118" i="257"/>
  <c r="E117" i="257"/>
  <c r="E116" i="257"/>
  <c r="E115" i="257"/>
  <c r="D111" i="257"/>
  <c r="E110" i="257"/>
  <c r="E109" i="257"/>
  <c r="E108" i="257"/>
  <c r="E107" i="257"/>
  <c r="E106" i="257"/>
  <c r="E105" i="257"/>
  <c r="E104" i="257"/>
  <c r="E103" i="257"/>
  <c r="E102" i="257"/>
  <c r="E101" i="257"/>
  <c r="E100" i="257"/>
  <c r="E99" i="257"/>
  <c r="E98" i="257"/>
  <c r="E97" i="257"/>
  <c r="E96" i="257"/>
  <c r="E95" i="257"/>
  <c r="E94" i="257"/>
  <c r="E93" i="257"/>
  <c r="E92" i="257"/>
  <c r="E91" i="257"/>
  <c r="E90" i="257"/>
  <c r="E89" i="257"/>
  <c r="E88" i="257"/>
  <c r="E87" i="257"/>
  <c r="E86" i="257"/>
  <c r="E85" i="257"/>
  <c r="E84" i="257"/>
  <c r="E83" i="257"/>
  <c r="E82" i="257"/>
  <c r="E81" i="257"/>
  <c r="E80" i="257"/>
  <c r="D76" i="257"/>
  <c r="E75" i="257"/>
  <c r="E74" i="257"/>
  <c r="E73" i="257"/>
  <c r="E72" i="257"/>
  <c r="E71" i="257"/>
  <c r="E70" i="257"/>
  <c r="E69" i="257"/>
  <c r="E68" i="257"/>
  <c r="E67" i="257"/>
  <c r="E66" i="257"/>
  <c r="E65" i="257"/>
  <c r="E64" i="257"/>
  <c r="E63" i="257"/>
  <c r="E62" i="257"/>
  <c r="E61" i="257"/>
  <c r="E60" i="257"/>
  <c r="E59" i="257"/>
  <c r="E58" i="257"/>
  <c r="E57" i="257"/>
  <c r="E56" i="257"/>
  <c r="E55" i="257"/>
  <c r="E54" i="257"/>
  <c r="E53" i="257"/>
  <c r="E52" i="257"/>
  <c r="E51" i="257"/>
  <c r="E50" i="257"/>
  <c r="E49" i="257"/>
  <c r="E48" i="257"/>
  <c r="E47" i="257"/>
  <c r="E46" i="257"/>
  <c r="E45" i="257"/>
  <c r="D41" i="257"/>
  <c r="E40" i="257"/>
  <c r="E39" i="257"/>
  <c r="E38" i="257"/>
  <c r="E37" i="257"/>
  <c r="E36" i="257"/>
  <c r="E35" i="257"/>
  <c r="E34" i="257"/>
  <c r="E33" i="257"/>
  <c r="E32" i="257"/>
  <c r="E31" i="257"/>
  <c r="E30" i="257"/>
  <c r="E29" i="257"/>
  <c r="E28" i="257"/>
  <c r="E27" i="257"/>
  <c r="E26" i="257"/>
  <c r="E25" i="257"/>
  <c r="E24" i="257"/>
  <c r="E23" i="257"/>
  <c r="E22" i="257"/>
  <c r="E21" i="257"/>
  <c r="E20" i="257"/>
  <c r="E19" i="257"/>
  <c r="E18" i="257"/>
  <c r="E17" i="257"/>
  <c r="E16" i="257"/>
  <c r="E15" i="257"/>
  <c r="E14" i="257"/>
  <c r="E13" i="257"/>
  <c r="E12" i="257"/>
  <c r="E11" i="257"/>
  <c r="E10" i="257"/>
  <c r="B4" i="257"/>
  <c r="J2" i="257"/>
  <c r="M1" i="257" a="1"/>
  <c r="M1" i="257" s="1"/>
  <c r="D286" i="256"/>
  <c r="E285" i="256"/>
  <c r="E284" i="256"/>
  <c r="E283" i="256"/>
  <c r="E282" i="256"/>
  <c r="E281" i="256"/>
  <c r="E280" i="256"/>
  <c r="E279" i="256"/>
  <c r="E278" i="256"/>
  <c r="E277" i="256"/>
  <c r="E276" i="256"/>
  <c r="E275" i="256"/>
  <c r="E274" i="256"/>
  <c r="E273" i="256"/>
  <c r="E272" i="256"/>
  <c r="E271" i="256"/>
  <c r="E270" i="256"/>
  <c r="E269" i="256"/>
  <c r="E268" i="256"/>
  <c r="E267" i="256"/>
  <c r="E266" i="256"/>
  <c r="E265" i="256"/>
  <c r="E264" i="256"/>
  <c r="E263" i="256"/>
  <c r="E262" i="256"/>
  <c r="E261" i="256"/>
  <c r="E260" i="256"/>
  <c r="E259" i="256"/>
  <c r="E258" i="256"/>
  <c r="E257" i="256"/>
  <c r="E256" i="256"/>
  <c r="E255" i="256"/>
  <c r="D251" i="256"/>
  <c r="E250" i="256"/>
  <c r="E249" i="256"/>
  <c r="E248" i="256"/>
  <c r="E247" i="256"/>
  <c r="E246" i="256"/>
  <c r="E245" i="256"/>
  <c r="E244" i="256"/>
  <c r="E243" i="256"/>
  <c r="E242" i="256"/>
  <c r="E241" i="256"/>
  <c r="E240" i="256"/>
  <c r="E239" i="256"/>
  <c r="E238" i="256"/>
  <c r="E237" i="256"/>
  <c r="E236" i="256"/>
  <c r="E235" i="256"/>
  <c r="E234" i="256"/>
  <c r="E233" i="256"/>
  <c r="E232" i="256"/>
  <c r="E231" i="256"/>
  <c r="E230" i="256"/>
  <c r="E229" i="256"/>
  <c r="E228" i="256"/>
  <c r="E227" i="256"/>
  <c r="E226" i="256"/>
  <c r="E225" i="256"/>
  <c r="E224" i="256"/>
  <c r="E223" i="256"/>
  <c r="E222" i="256"/>
  <c r="E221" i="256"/>
  <c r="E220" i="256"/>
  <c r="D216" i="256"/>
  <c r="E215" i="256"/>
  <c r="E214" i="256"/>
  <c r="E213" i="256"/>
  <c r="E212" i="256"/>
  <c r="E211" i="256"/>
  <c r="E210" i="256"/>
  <c r="E209" i="256"/>
  <c r="E208" i="256"/>
  <c r="E207" i="256"/>
  <c r="E216" i="256" s="1"/>
  <c r="E206" i="256"/>
  <c r="E205" i="256"/>
  <c r="E204" i="256"/>
  <c r="E203" i="256"/>
  <c r="E202" i="256"/>
  <c r="E201" i="256"/>
  <c r="E200" i="256"/>
  <c r="E199" i="256"/>
  <c r="E198" i="256"/>
  <c r="E197" i="256"/>
  <c r="E196" i="256"/>
  <c r="E195" i="256"/>
  <c r="E194" i="256"/>
  <c r="E193" i="256"/>
  <c r="E192" i="256"/>
  <c r="E191" i="256"/>
  <c r="E190" i="256"/>
  <c r="E189" i="256"/>
  <c r="E188" i="256"/>
  <c r="E187" i="256"/>
  <c r="E186" i="256"/>
  <c r="E185" i="256"/>
  <c r="D181" i="256"/>
  <c r="E180" i="256"/>
  <c r="E179" i="256"/>
  <c r="E178" i="256"/>
  <c r="E177" i="256"/>
  <c r="E176" i="256"/>
  <c r="E175" i="256"/>
  <c r="E174" i="256"/>
  <c r="E173" i="256"/>
  <c r="E172" i="256"/>
  <c r="E171" i="256"/>
  <c r="E170" i="256"/>
  <c r="E169" i="256"/>
  <c r="E168" i="256"/>
  <c r="E167" i="256"/>
  <c r="E166" i="256"/>
  <c r="E165" i="256"/>
  <c r="E164" i="256"/>
  <c r="E163" i="256"/>
  <c r="E162" i="256"/>
  <c r="E161" i="256"/>
  <c r="E160" i="256"/>
  <c r="E159" i="256"/>
  <c r="E158" i="256"/>
  <c r="E157" i="256"/>
  <c r="E156" i="256"/>
  <c r="E155" i="256"/>
  <c r="E154" i="256"/>
  <c r="E153" i="256"/>
  <c r="E152" i="256"/>
  <c r="E151" i="256"/>
  <c r="E150" i="256"/>
  <c r="D146" i="256"/>
  <c r="E145" i="256"/>
  <c r="E144" i="256"/>
  <c r="E143" i="256"/>
  <c r="E142" i="256"/>
  <c r="E141" i="256"/>
  <c r="E140" i="256"/>
  <c r="E139" i="256"/>
  <c r="E138" i="256"/>
  <c r="E137" i="256"/>
  <c r="E136" i="256"/>
  <c r="E135" i="256"/>
  <c r="E134" i="256"/>
  <c r="E133" i="256"/>
  <c r="E132" i="256"/>
  <c r="E131" i="256"/>
  <c r="E130" i="256"/>
  <c r="E129" i="256"/>
  <c r="E128" i="256"/>
  <c r="E127" i="256"/>
  <c r="E126" i="256"/>
  <c r="E125" i="256"/>
  <c r="E124" i="256"/>
  <c r="E123" i="256"/>
  <c r="E122" i="256"/>
  <c r="E121" i="256"/>
  <c r="E120" i="256"/>
  <c r="E119" i="256"/>
  <c r="E118" i="256"/>
  <c r="E117" i="256"/>
  <c r="E116" i="256"/>
  <c r="E115" i="256"/>
  <c r="D111" i="256"/>
  <c r="E110" i="256"/>
  <c r="E109" i="256"/>
  <c r="E108" i="256"/>
  <c r="E107" i="256"/>
  <c r="E106" i="256"/>
  <c r="E105" i="256"/>
  <c r="E104" i="256"/>
  <c r="E103" i="256"/>
  <c r="E102" i="256"/>
  <c r="E101" i="256"/>
  <c r="E100" i="256"/>
  <c r="E99" i="256"/>
  <c r="E98" i="256"/>
  <c r="E97" i="256"/>
  <c r="E96" i="256"/>
  <c r="E95" i="256"/>
  <c r="E94" i="256"/>
  <c r="E93" i="256"/>
  <c r="E92" i="256"/>
  <c r="E91" i="256"/>
  <c r="E90" i="256"/>
  <c r="E89" i="256"/>
  <c r="E88" i="256"/>
  <c r="E87" i="256"/>
  <c r="E86" i="256"/>
  <c r="E85" i="256"/>
  <c r="E84" i="256"/>
  <c r="E83" i="256"/>
  <c r="E82" i="256"/>
  <c r="E81" i="256"/>
  <c r="E80" i="256"/>
  <c r="D76" i="256"/>
  <c r="E75" i="256"/>
  <c r="E74" i="256"/>
  <c r="E73" i="256"/>
  <c r="E72" i="256"/>
  <c r="E71" i="256"/>
  <c r="E70" i="256"/>
  <c r="E69" i="256"/>
  <c r="E68" i="256"/>
  <c r="E67" i="256"/>
  <c r="E66" i="256"/>
  <c r="E65" i="256"/>
  <c r="E64" i="256"/>
  <c r="E63" i="256"/>
  <c r="E62" i="256"/>
  <c r="E61" i="256"/>
  <c r="E60" i="256"/>
  <c r="E59" i="256"/>
  <c r="E58" i="256"/>
  <c r="E57" i="256"/>
  <c r="E56" i="256"/>
  <c r="E55" i="256"/>
  <c r="E54" i="256"/>
  <c r="E53" i="256"/>
  <c r="E52" i="256"/>
  <c r="E51" i="256"/>
  <c r="E50" i="256"/>
  <c r="E49" i="256"/>
  <c r="E48" i="256"/>
  <c r="E47" i="256"/>
  <c r="E76" i="256" s="1"/>
  <c r="E46" i="256"/>
  <c r="E45" i="256"/>
  <c r="D41" i="256"/>
  <c r="E40" i="256"/>
  <c r="E39" i="256"/>
  <c r="E38" i="256"/>
  <c r="E37" i="256"/>
  <c r="E36" i="256"/>
  <c r="E35" i="256"/>
  <c r="E34" i="256"/>
  <c r="E33" i="256"/>
  <c r="E32" i="256"/>
  <c r="E31" i="256"/>
  <c r="E30" i="256"/>
  <c r="E29" i="256"/>
  <c r="E28" i="256"/>
  <c r="E27" i="256"/>
  <c r="E26" i="256"/>
  <c r="E25" i="256"/>
  <c r="E24" i="256"/>
  <c r="E23" i="256"/>
  <c r="E22" i="256"/>
  <c r="E21" i="256"/>
  <c r="E20" i="256"/>
  <c r="E19" i="256"/>
  <c r="E18" i="256"/>
  <c r="E17" i="256"/>
  <c r="E16" i="256"/>
  <c r="E15" i="256"/>
  <c r="E14" i="256"/>
  <c r="E13" i="256"/>
  <c r="E12" i="256"/>
  <c r="E11" i="256"/>
  <c r="E10" i="256"/>
  <c r="B4" i="256"/>
  <c r="J2" i="256"/>
  <c r="M1" i="256" a="1"/>
  <c r="M1" i="256" s="1"/>
  <c r="D286" i="255"/>
  <c r="E285" i="255"/>
  <c r="E284" i="255"/>
  <c r="E283" i="255"/>
  <c r="E282" i="255"/>
  <c r="E281" i="255"/>
  <c r="E280" i="255"/>
  <c r="E279" i="255"/>
  <c r="E278" i="255"/>
  <c r="E277" i="255"/>
  <c r="E276" i="255"/>
  <c r="E275" i="255"/>
  <c r="E274" i="255"/>
  <c r="E273" i="255"/>
  <c r="E272" i="255"/>
  <c r="E271" i="255"/>
  <c r="E270" i="255"/>
  <c r="E269" i="255"/>
  <c r="E268" i="255"/>
  <c r="E267" i="255"/>
  <c r="E266" i="255"/>
  <c r="E265" i="255"/>
  <c r="E264" i="255"/>
  <c r="E263" i="255"/>
  <c r="E262" i="255"/>
  <c r="E261" i="255"/>
  <c r="E260" i="255"/>
  <c r="E259" i="255"/>
  <c r="E258" i="255"/>
  <c r="E257" i="255"/>
  <c r="E256" i="255"/>
  <c r="E255" i="255"/>
  <c r="D251" i="255"/>
  <c r="E250" i="255"/>
  <c r="E249" i="255"/>
  <c r="E248" i="255"/>
  <c r="E247" i="255"/>
  <c r="E246" i="255"/>
  <c r="E245" i="255"/>
  <c r="E244" i="255"/>
  <c r="E243" i="255"/>
  <c r="E242" i="255"/>
  <c r="E241" i="255"/>
  <c r="E240" i="255"/>
  <c r="E239" i="255"/>
  <c r="E238" i="255"/>
  <c r="E237" i="255"/>
  <c r="E236" i="255"/>
  <c r="E235" i="255"/>
  <c r="E234" i="255"/>
  <c r="E233" i="255"/>
  <c r="E232" i="255"/>
  <c r="E231" i="255"/>
  <c r="E230" i="255"/>
  <c r="E229" i="255"/>
  <c r="E228" i="255"/>
  <c r="E227" i="255"/>
  <c r="E226" i="255"/>
  <c r="E225" i="255"/>
  <c r="E224" i="255"/>
  <c r="E223" i="255"/>
  <c r="E222" i="255"/>
  <c r="E221" i="255"/>
  <c r="E220" i="255"/>
  <c r="D216" i="255"/>
  <c r="E215" i="255"/>
  <c r="E214" i="255"/>
  <c r="E213" i="255"/>
  <c r="E212" i="255"/>
  <c r="E211" i="255"/>
  <c r="E210" i="255"/>
  <c r="E209" i="255"/>
  <c r="E208" i="255"/>
  <c r="E207" i="255"/>
  <c r="E206" i="255"/>
  <c r="E205" i="255"/>
  <c r="E204" i="255"/>
  <c r="E203" i="255"/>
  <c r="E202" i="255"/>
  <c r="E201" i="255"/>
  <c r="E200" i="255"/>
  <c r="E199" i="255"/>
  <c r="E198" i="255"/>
  <c r="E197" i="255"/>
  <c r="E196" i="255"/>
  <c r="E195" i="255"/>
  <c r="E194" i="255"/>
  <c r="E193" i="255"/>
  <c r="E192" i="255"/>
  <c r="E191" i="255"/>
  <c r="E190" i="255"/>
  <c r="E189" i="255"/>
  <c r="E188" i="255"/>
  <c r="E187" i="255"/>
  <c r="E186" i="255"/>
  <c r="E216" i="255" s="1"/>
  <c r="E185" i="255"/>
  <c r="D181" i="255"/>
  <c r="E180" i="255"/>
  <c r="E179" i="255"/>
  <c r="E178" i="255"/>
  <c r="E177" i="255"/>
  <c r="E176" i="255"/>
  <c r="E175" i="255"/>
  <c r="E174" i="255"/>
  <c r="E173" i="255"/>
  <c r="E172" i="255"/>
  <c r="E171" i="255"/>
  <c r="E170" i="255"/>
  <c r="E169" i="255"/>
  <c r="E168" i="255"/>
  <c r="E167" i="255"/>
  <c r="E166" i="255"/>
  <c r="E165" i="255"/>
  <c r="E164" i="255"/>
  <c r="E163" i="255"/>
  <c r="E162" i="255"/>
  <c r="E161" i="255"/>
  <c r="E160" i="255"/>
  <c r="E159" i="255"/>
  <c r="E158" i="255"/>
  <c r="E157" i="255"/>
  <c r="E156" i="255"/>
  <c r="E155" i="255"/>
  <c r="E154" i="255"/>
  <c r="E153" i="255"/>
  <c r="E152" i="255"/>
  <c r="E151" i="255"/>
  <c r="E150" i="255"/>
  <c r="D146" i="255"/>
  <c r="E145" i="255"/>
  <c r="E144" i="255"/>
  <c r="E143" i="255"/>
  <c r="E142" i="255"/>
  <c r="E141" i="255"/>
  <c r="E140" i="255"/>
  <c r="E139" i="255"/>
  <c r="E138" i="255"/>
  <c r="E137" i="255"/>
  <c r="E136" i="255"/>
  <c r="E135" i="255"/>
  <c r="E134" i="255"/>
  <c r="E133" i="255"/>
  <c r="E132" i="255"/>
  <c r="E131" i="255"/>
  <c r="E130" i="255"/>
  <c r="E129" i="255"/>
  <c r="E128" i="255"/>
  <c r="E127" i="255"/>
  <c r="E126" i="255"/>
  <c r="E125" i="255"/>
  <c r="E124" i="255"/>
  <c r="E123" i="255"/>
  <c r="E122" i="255"/>
  <c r="E121" i="255"/>
  <c r="E120" i="255"/>
  <c r="E119" i="255"/>
  <c r="E118" i="255"/>
  <c r="E117" i="255"/>
  <c r="E116" i="255"/>
  <c r="E115" i="255"/>
  <c r="D111" i="255"/>
  <c r="E110" i="255"/>
  <c r="E109" i="255"/>
  <c r="E108" i="255"/>
  <c r="E107" i="255"/>
  <c r="E106" i="255"/>
  <c r="E105" i="255"/>
  <c r="E104" i="255"/>
  <c r="E103" i="255"/>
  <c r="E102" i="255"/>
  <c r="E101" i="255"/>
  <c r="E100" i="255"/>
  <c r="E99" i="255"/>
  <c r="E98" i="255"/>
  <c r="E97" i="255"/>
  <c r="E96" i="255"/>
  <c r="E95" i="255"/>
  <c r="E94" i="255"/>
  <c r="E93" i="255"/>
  <c r="E92" i="255"/>
  <c r="E91" i="255"/>
  <c r="E90" i="255"/>
  <c r="E89" i="255"/>
  <c r="E88" i="255"/>
  <c r="E87" i="255"/>
  <c r="E86" i="255"/>
  <c r="E85" i="255"/>
  <c r="E84" i="255"/>
  <c r="E83" i="255"/>
  <c r="E82" i="255"/>
  <c r="E81" i="255"/>
  <c r="E80" i="255"/>
  <c r="D76" i="255"/>
  <c r="E75" i="255"/>
  <c r="E74" i="255"/>
  <c r="E73" i="255"/>
  <c r="E72" i="255"/>
  <c r="E71" i="255"/>
  <c r="E70" i="255"/>
  <c r="E69" i="255"/>
  <c r="E68" i="255"/>
  <c r="E67" i="255"/>
  <c r="E66" i="255"/>
  <c r="E65" i="255"/>
  <c r="E64" i="255"/>
  <c r="E63" i="255"/>
  <c r="E62" i="255"/>
  <c r="E61" i="255"/>
  <c r="E60" i="255"/>
  <c r="E59" i="255"/>
  <c r="E58" i="255"/>
  <c r="E57" i="255"/>
  <c r="E56" i="255"/>
  <c r="E55" i="255"/>
  <c r="E54" i="255"/>
  <c r="E53" i="255"/>
  <c r="E52" i="255"/>
  <c r="E51" i="255"/>
  <c r="E50" i="255"/>
  <c r="E49" i="255"/>
  <c r="E48" i="255"/>
  <c r="E47" i="255"/>
  <c r="E46" i="255"/>
  <c r="E45" i="255"/>
  <c r="D41" i="255"/>
  <c r="E40" i="255"/>
  <c r="E39" i="255"/>
  <c r="E38" i="255"/>
  <c r="E37" i="255"/>
  <c r="E36" i="255"/>
  <c r="E35" i="255"/>
  <c r="E34" i="255"/>
  <c r="E33" i="255"/>
  <c r="E32" i="255"/>
  <c r="E31" i="255"/>
  <c r="E30" i="255"/>
  <c r="E29" i="255"/>
  <c r="E28" i="255"/>
  <c r="E27" i="255"/>
  <c r="E26" i="255"/>
  <c r="E25" i="255"/>
  <c r="E24" i="255"/>
  <c r="E23" i="255"/>
  <c r="E22" i="255"/>
  <c r="E21" i="255"/>
  <c r="E20" i="255"/>
  <c r="E19" i="255"/>
  <c r="E18" i="255"/>
  <c r="E17" i="255"/>
  <c r="E16" i="255"/>
  <c r="E15" i="255"/>
  <c r="E14" i="255"/>
  <c r="E13" i="255"/>
  <c r="E12" i="255"/>
  <c r="E11" i="255"/>
  <c r="E10" i="255"/>
  <c r="B4" i="255"/>
  <c r="J2" i="255"/>
  <c r="M1" i="255" a="1"/>
  <c r="M1" i="255" s="1"/>
  <c r="K1" i="255" s="1" a="1"/>
  <c r="K1" i="255" s="1"/>
  <c r="D286" i="254"/>
  <c r="E285" i="254"/>
  <c r="E284" i="254"/>
  <c r="E283" i="254"/>
  <c r="E282" i="254"/>
  <c r="E281" i="254"/>
  <c r="E280" i="254"/>
  <c r="E279" i="254"/>
  <c r="E278" i="254"/>
  <c r="E277" i="254"/>
  <c r="E276" i="254"/>
  <c r="E275" i="254"/>
  <c r="E274" i="254"/>
  <c r="E273" i="254"/>
  <c r="E272" i="254"/>
  <c r="E286" i="254" s="1"/>
  <c r="E271" i="254"/>
  <c r="E270" i="254"/>
  <c r="E269" i="254"/>
  <c r="E268" i="254"/>
  <c r="E267" i="254"/>
  <c r="E266" i="254"/>
  <c r="E265" i="254"/>
  <c r="E264" i="254"/>
  <c r="E263" i="254"/>
  <c r="E262" i="254"/>
  <c r="E261" i="254"/>
  <c r="E260" i="254"/>
  <c r="E259" i="254"/>
  <c r="E258" i="254"/>
  <c r="E257" i="254"/>
  <c r="E256" i="254"/>
  <c r="E255" i="254"/>
  <c r="D251" i="254"/>
  <c r="E250" i="254"/>
  <c r="E249" i="254"/>
  <c r="E248" i="254"/>
  <c r="E247" i="254"/>
  <c r="E246" i="254"/>
  <c r="E245" i="254"/>
  <c r="E244" i="254"/>
  <c r="E243" i="254"/>
  <c r="E242" i="254"/>
  <c r="E241" i="254"/>
  <c r="E240" i="254"/>
  <c r="E239" i="254"/>
  <c r="E238" i="254"/>
  <c r="E237" i="254"/>
  <c r="E236" i="254"/>
  <c r="E235" i="254"/>
  <c r="E234" i="254"/>
  <c r="E233" i="254"/>
  <c r="E232" i="254"/>
  <c r="E231" i="254"/>
  <c r="E230" i="254"/>
  <c r="E229" i="254"/>
  <c r="E228" i="254"/>
  <c r="E227" i="254"/>
  <c r="E226" i="254"/>
  <c r="E225" i="254"/>
  <c r="E224" i="254"/>
  <c r="E223" i="254"/>
  <c r="E222" i="254"/>
  <c r="E221" i="254"/>
  <c r="E251" i="254" s="1"/>
  <c r="E220" i="254"/>
  <c r="D216" i="254"/>
  <c r="E215" i="254"/>
  <c r="E214" i="254"/>
  <c r="E213" i="254"/>
  <c r="E212" i="254"/>
  <c r="E211" i="254"/>
  <c r="E210" i="254"/>
  <c r="E209" i="254"/>
  <c r="E208" i="254"/>
  <c r="E207" i="254"/>
  <c r="E206" i="254"/>
  <c r="E205" i="254"/>
  <c r="E204" i="254"/>
  <c r="E203" i="254"/>
  <c r="E202" i="254"/>
  <c r="E201" i="254"/>
  <c r="E200" i="254"/>
  <c r="E199" i="254"/>
  <c r="E198" i="254"/>
  <c r="E197" i="254"/>
  <c r="E196" i="254"/>
  <c r="E195" i="254"/>
  <c r="E194" i="254"/>
  <c r="E193" i="254"/>
  <c r="E192" i="254"/>
  <c r="E191" i="254"/>
  <c r="E190" i="254"/>
  <c r="E189" i="254"/>
  <c r="E188" i="254"/>
  <c r="E187" i="254"/>
  <c r="E186" i="254"/>
  <c r="E185" i="254"/>
  <c r="D181" i="254"/>
  <c r="E180" i="254"/>
  <c r="E179" i="254"/>
  <c r="E178" i="254"/>
  <c r="E177" i="254"/>
  <c r="E176" i="254"/>
  <c r="E175" i="254"/>
  <c r="E174" i="254"/>
  <c r="E173" i="254"/>
  <c r="E172" i="254"/>
  <c r="E171" i="254"/>
  <c r="E170" i="254"/>
  <c r="E169" i="254"/>
  <c r="E168" i="254"/>
  <c r="E167" i="254"/>
  <c r="E166" i="254"/>
  <c r="E165" i="254"/>
  <c r="E164" i="254"/>
  <c r="E163" i="254"/>
  <c r="E162" i="254"/>
  <c r="E161" i="254"/>
  <c r="E160" i="254"/>
  <c r="E159" i="254"/>
  <c r="E158" i="254"/>
  <c r="E157" i="254"/>
  <c r="E156" i="254"/>
  <c r="E155" i="254"/>
  <c r="E154" i="254"/>
  <c r="E153" i="254"/>
  <c r="E152" i="254"/>
  <c r="E151" i="254"/>
  <c r="E150" i="254"/>
  <c r="D146" i="254"/>
  <c r="E145" i="254"/>
  <c r="E144" i="254"/>
  <c r="E143" i="254"/>
  <c r="E142" i="254"/>
  <c r="E141" i="254"/>
  <c r="E140" i="254"/>
  <c r="E139" i="254"/>
  <c r="E138" i="254"/>
  <c r="E137" i="254"/>
  <c r="E136" i="254"/>
  <c r="E135" i="254"/>
  <c r="E134" i="254"/>
  <c r="E133" i="254"/>
  <c r="E132" i="254"/>
  <c r="E131" i="254"/>
  <c r="E130" i="254"/>
  <c r="E129" i="254"/>
  <c r="E128" i="254"/>
  <c r="E127" i="254"/>
  <c r="E126" i="254"/>
  <c r="E125" i="254"/>
  <c r="E124" i="254"/>
  <c r="E123" i="254"/>
  <c r="E122" i="254"/>
  <c r="E121" i="254"/>
  <c r="E120" i="254"/>
  <c r="E119" i="254"/>
  <c r="E118" i="254"/>
  <c r="E117" i="254"/>
  <c r="E116" i="254"/>
  <c r="E115" i="254"/>
  <c r="D111" i="254"/>
  <c r="E110" i="254"/>
  <c r="E109" i="254"/>
  <c r="E108" i="254"/>
  <c r="E107" i="254"/>
  <c r="E106" i="254"/>
  <c r="E105" i="254"/>
  <c r="E104" i="254"/>
  <c r="E103" i="254"/>
  <c r="E102" i="254"/>
  <c r="E101" i="254"/>
  <c r="E100" i="254"/>
  <c r="E99" i="254"/>
  <c r="E98" i="254"/>
  <c r="E97" i="254"/>
  <c r="E96" i="254"/>
  <c r="E95" i="254"/>
  <c r="E94" i="254"/>
  <c r="E93" i="254"/>
  <c r="E92" i="254"/>
  <c r="E91" i="254"/>
  <c r="E90" i="254"/>
  <c r="E89" i="254"/>
  <c r="E88" i="254"/>
  <c r="E87" i="254"/>
  <c r="E86" i="254"/>
  <c r="E85" i="254"/>
  <c r="E84" i="254"/>
  <c r="E83" i="254"/>
  <c r="E82" i="254"/>
  <c r="E81" i="254"/>
  <c r="E80" i="254"/>
  <c r="E111" i="254" s="1"/>
  <c r="D76" i="254"/>
  <c r="E75" i="254"/>
  <c r="E74" i="254"/>
  <c r="E73" i="254"/>
  <c r="E72" i="254"/>
  <c r="E71" i="254"/>
  <c r="E70" i="254"/>
  <c r="E69" i="254"/>
  <c r="E68" i="254"/>
  <c r="E67" i="254"/>
  <c r="E66" i="254"/>
  <c r="E65" i="254"/>
  <c r="E64" i="254"/>
  <c r="E63" i="254"/>
  <c r="E62" i="254"/>
  <c r="E61" i="254"/>
  <c r="E60" i="254"/>
  <c r="E59" i="254"/>
  <c r="E58" i="254"/>
  <c r="E57" i="254"/>
  <c r="E56" i="254"/>
  <c r="E55" i="254"/>
  <c r="E54" i="254"/>
  <c r="E53" i="254"/>
  <c r="E52" i="254"/>
  <c r="E51" i="254"/>
  <c r="E50" i="254"/>
  <c r="E49" i="254"/>
  <c r="E48" i="254"/>
  <c r="E47" i="254"/>
  <c r="E46" i="254"/>
  <c r="E45" i="254"/>
  <c r="D41" i="254"/>
  <c r="E40" i="254"/>
  <c r="E39" i="254"/>
  <c r="E38" i="254"/>
  <c r="E37" i="254"/>
  <c r="E36" i="254"/>
  <c r="E35" i="254"/>
  <c r="E34" i="254"/>
  <c r="E33" i="254"/>
  <c r="E32" i="254"/>
  <c r="E31" i="254"/>
  <c r="E30" i="254"/>
  <c r="E29" i="254"/>
  <c r="E28" i="254"/>
  <c r="E27" i="254"/>
  <c r="E26" i="254"/>
  <c r="E25" i="254"/>
  <c r="E24" i="254"/>
  <c r="E23" i="254"/>
  <c r="E22" i="254"/>
  <c r="E21" i="254"/>
  <c r="E20" i="254"/>
  <c r="E19" i="254"/>
  <c r="E18" i="254"/>
  <c r="E17" i="254"/>
  <c r="E16" i="254"/>
  <c r="E15" i="254"/>
  <c r="E14" i="254"/>
  <c r="E13" i="254"/>
  <c r="E12" i="254"/>
  <c r="E11" i="254"/>
  <c r="E10" i="254"/>
  <c r="B4" i="254"/>
  <c r="J2" i="254"/>
  <c r="M1" i="254" a="1"/>
  <c r="M1" i="254" s="1"/>
  <c r="D286" i="253"/>
  <c r="E285" i="253"/>
  <c r="E284" i="253"/>
  <c r="E283" i="253"/>
  <c r="E282" i="253"/>
  <c r="E281" i="253"/>
  <c r="E280" i="253"/>
  <c r="E279" i="253"/>
  <c r="E278" i="253"/>
  <c r="E277" i="253"/>
  <c r="E276" i="253"/>
  <c r="E275" i="253"/>
  <c r="E274" i="253"/>
  <c r="E273" i="253"/>
  <c r="E272" i="253"/>
  <c r="E271" i="253"/>
  <c r="E270" i="253"/>
  <c r="E269" i="253"/>
  <c r="E268" i="253"/>
  <c r="E267" i="253"/>
  <c r="E266" i="253"/>
  <c r="E265" i="253"/>
  <c r="E264" i="253"/>
  <c r="E263" i="253"/>
  <c r="E262" i="253"/>
  <c r="E261" i="253"/>
  <c r="E260" i="253"/>
  <c r="E259" i="253"/>
  <c r="E258" i="253"/>
  <c r="E257" i="253"/>
  <c r="E256" i="253"/>
  <c r="E255" i="253"/>
  <c r="D251" i="253"/>
  <c r="E250" i="253"/>
  <c r="E249" i="253"/>
  <c r="E248" i="253"/>
  <c r="E247" i="253"/>
  <c r="E246" i="253"/>
  <c r="E245" i="253"/>
  <c r="E244" i="253"/>
  <c r="E243" i="253"/>
  <c r="E242" i="253"/>
  <c r="E241" i="253"/>
  <c r="E240" i="253"/>
  <c r="E239" i="253"/>
  <c r="E238" i="253"/>
  <c r="E237" i="253"/>
  <c r="E236" i="253"/>
  <c r="E235" i="253"/>
  <c r="E234" i="253"/>
  <c r="E233" i="253"/>
  <c r="E232" i="253"/>
  <c r="E231" i="253"/>
  <c r="E230" i="253"/>
  <c r="E229" i="253"/>
  <c r="E228" i="253"/>
  <c r="E227" i="253"/>
  <c r="E226" i="253"/>
  <c r="E225" i="253"/>
  <c r="E224" i="253"/>
  <c r="E223" i="253"/>
  <c r="E222" i="253"/>
  <c r="E221" i="253"/>
  <c r="E220" i="253"/>
  <c r="D216" i="253"/>
  <c r="E215" i="253"/>
  <c r="E214" i="253"/>
  <c r="E213" i="253"/>
  <c r="E212" i="253"/>
  <c r="E211" i="253"/>
  <c r="E210" i="253"/>
  <c r="E209" i="253"/>
  <c r="E208" i="253"/>
  <c r="E207" i="253"/>
  <c r="E206" i="253"/>
  <c r="E205" i="253"/>
  <c r="E204" i="253"/>
  <c r="E203" i="253"/>
  <c r="E202" i="253"/>
  <c r="E201" i="253"/>
  <c r="E200" i="253"/>
  <c r="E199" i="253"/>
  <c r="E198" i="253"/>
  <c r="E197" i="253"/>
  <c r="E196" i="253"/>
  <c r="E195" i="253"/>
  <c r="E194" i="253"/>
  <c r="E193" i="253"/>
  <c r="E192" i="253"/>
  <c r="E191" i="253"/>
  <c r="E190" i="253"/>
  <c r="E189" i="253"/>
  <c r="E188" i="253"/>
  <c r="E187" i="253"/>
  <c r="E186" i="253"/>
  <c r="E216" i="253" s="1"/>
  <c r="E185" i="253"/>
  <c r="D181" i="253"/>
  <c r="E180" i="253"/>
  <c r="E179" i="253"/>
  <c r="E178" i="253"/>
  <c r="E177" i="253"/>
  <c r="E176" i="253"/>
  <c r="E175" i="253"/>
  <c r="E174" i="253"/>
  <c r="E173" i="253"/>
  <c r="E172" i="253"/>
  <c r="E171" i="253"/>
  <c r="E170" i="253"/>
  <c r="E169" i="253"/>
  <c r="E168" i="253"/>
  <c r="E167" i="253"/>
  <c r="E166" i="253"/>
  <c r="E165" i="253"/>
  <c r="E164" i="253"/>
  <c r="E163" i="253"/>
  <c r="E162" i="253"/>
  <c r="E161" i="253"/>
  <c r="E160" i="253"/>
  <c r="E159" i="253"/>
  <c r="E158" i="253"/>
  <c r="E157" i="253"/>
  <c r="E156" i="253"/>
  <c r="E155" i="253"/>
  <c r="E154" i="253"/>
  <c r="E153" i="253"/>
  <c r="E152" i="253"/>
  <c r="E151" i="253"/>
  <c r="E181" i="253" s="1"/>
  <c r="E150" i="253"/>
  <c r="D146" i="253"/>
  <c r="E145" i="253"/>
  <c r="E144" i="253"/>
  <c r="E143" i="253"/>
  <c r="E142" i="253"/>
  <c r="E141" i="253"/>
  <c r="E140" i="253"/>
  <c r="E139" i="253"/>
  <c r="E138" i="253"/>
  <c r="E137" i="253"/>
  <c r="E136" i="253"/>
  <c r="E135" i="253"/>
  <c r="E134" i="253"/>
  <c r="E133" i="253"/>
  <c r="E132" i="253"/>
  <c r="E131" i="253"/>
  <c r="E130" i="253"/>
  <c r="E129" i="253"/>
  <c r="E128" i="253"/>
  <c r="E127" i="253"/>
  <c r="E126" i="253"/>
  <c r="E125" i="253"/>
  <c r="E124" i="253"/>
  <c r="E123" i="253"/>
  <c r="E122" i="253"/>
  <c r="E121" i="253"/>
  <c r="E120" i="253"/>
  <c r="E119" i="253"/>
  <c r="E118" i="253"/>
  <c r="E117" i="253"/>
  <c r="E116" i="253"/>
  <c r="E115" i="253"/>
  <c r="D111" i="253"/>
  <c r="E110" i="253"/>
  <c r="E109" i="253"/>
  <c r="E108" i="253"/>
  <c r="E107" i="253"/>
  <c r="E106" i="253"/>
  <c r="E105" i="253"/>
  <c r="E104" i="253"/>
  <c r="E103" i="253"/>
  <c r="E102" i="253"/>
  <c r="E101" i="253"/>
  <c r="E100" i="253"/>
  <c r="E99" i="253"/>
  <c r="E98" i="253"/>
  <c r="E97" i="253"/>
  <c r="E96" i="253"/>
  <c r="E95" i="253"/>
  <c r="E94" i="253"/>
  <c r="E93" i="253"/>
  <c r="E92" i="253"/>
  <c r="E91" i="253"/>
  <c r="E90" i="253"/>
  <c r="E89" i="253"/>
  <c r="E88" i="253"/>
  <c r="E87" i="253"/>
  <c r="E86" i="253"/>
  <c r="E85" i="253"/>
  <c r="E84" i="253"/>
  <c r="E83" i="253"/>
  <c r="E82" i="253"/>
  <c r="E81" i="253"/>
  <c r="E80" i="253"/>
  <c r="D76" i="253"/>
  <c r="E75" i="253"/>
  <c r="E74" i="253"/>
  <c r="E73" i="253"/>
  <c r="E72" i="253"/>
  <c r="E71" i="253"/>
  <c r="E70" i="253"/>
  <c r="E69" i="253"/>
  <c r="E68" i="253"/>
  <c r="E67" i="253"/>
  <c r="E66" i="253"/>
  <c r="E65" i="253"/>
  <c r="E64" i="253"/>
  <c r="E63" i="253"/>
  <c r="E62" i="253"/>
  <c r="E61" i="253"/>
  <c r="E60" i="253"/>
  <c r="E59" i="253"/>
  <c r="E58" i="253"/>
  <c r="E57" i="253"/>
  <c r="E56" i="253"/>
  <c r="E55" i="253"/>
  <c r="E54" i="253"/>
  <c r="E53" i="253"/>
  <c r="E52" i="253"/>
  <c r="E51" i="253"/>
  <c r="E50" i="253"/>
  <c r="E49" i="253"/>
  <c r="E48" i="253"/>
  <c r="E47" i="253"/>
  <c r="E46" i="253"/>
  <c r="E45" i="253"/>
  <c r="D41" i="253"/>
  <c r="E40" i="253"/>
  <c r="E39" i="253"/>
  <c r="E38" i="253"/>
  <c r="E37" i="253"/>
  <c r="E36" i="253"/>
  <c r="E35" i="253"/>
  <c r="E34" i="253"/>
  <c r="E33" i="253"/>
  <c r="E32" i="253"/>
  <c r="E31" i="253"/>
  <c r="E30" i="253"/>
  <c r="E29" i="253"/>
  <c r="E28" i="253"/>
  <c r="E27" i="253"/>
  <c r="E26" i="253"/>
  <c r="E25" i="253"/>
  <c r="E24" i="253"/>
  <c r="E23" i="253"/>
  <c r="E22" i="253"/>
  <c r="E21" i="253"/>
  <c r="E20" i="253"/>
  <c r="E19" i="253"/>
  <c r="E18" i="253"/>
  <c r="E17" i="253"/>
  <c r="E16" i="253"/>
  <c r="E15" i="253"/>
  <c r="E14" i="253"/>
  <c r="E13" i="253"/>
  <c r="E12" i="253"/>
  <c r="E11" i="253"/>
  <c r="E10" i="253"/>
  <c r="E41" i="253" s="1"/>
  <c r="B4" i="253"/>
  <c r="J2" i="253"/>
  <c r="M1" i="253" a="1"/>
  <c r="M1" i="253" s="1"/>
  <c r="K1" i="253" s="1" a="1"/>
  <c r="K1" i="253" s="1"/>
  <c r="D286" i="252"/>
  <c r="E285" i="252"/>
  <c r="E284" i="252"/>
  <c r="E283" i="252"/>
  <c r="E282" i="252"/>
  <c r="E281" i="252"/>
  <c r="E280" i="252"/>
  <c r="E279" i="252"/>
  <c r="E278" i="252"/>
  <c r="E277" i="252"/>
  <c r="E276" i="252"/>
  <c r="E275" i="252"/>
  <c r="E274" i="252"/>
  <c r="E273" i="252"/>
  <c r="E272" i="252"/>
  <c r="E271" i="252"/>
  <c r="E270" i="252"/>
  <c r="E269" i="252"/>
  <c r="E268" i="252"/>
  <c r="E267" i="252"/>
  <c r="E266" i="252"/>
  <c r="E265" i="252"/>
  <c r="E264" i="252"/>
  <c r="E263" i="252"/>
  <c r="E262" i="252"/>
  <c r="E261" i="252"/>
  <c r="E260" i="252"/>
  <c r="E259" i="252"/>
  <c r="E258" i="252"/>
  <c r="E257" i="252"/>
  <c r="E256" i="252"/>
  <c r="E255" i="252"/>
  <c r="D251" i="252"/>
  <c r="E250" i="252"/>
  <c r="E249" i="252"/>
  <c r="E248" i="252"/>
  <c r="E247" i="252"/>
  <c r="E246" i="252"/>
  <c r="E245" i="252"/>
  <c r="E244" i="252"/>
  <c r="E243" i="252"/>
  <c r="E242" i="252"/>
  <c r="E241" i="252"/>
  <c r="E240" i="252"/>
  <c r="E239" i="252"/>
  <c r="E238" i="252"/>
  <c r="E237" i="252"/>
  <c r="E236" i="252"/>
  <c r="E235" i="252"/>
  <c r="E234" i="252"/>
  <c r="E233" i="252"/>
  <c r="E232" i="252"/>
  <c r="E231" i="252"/>
  <c r="E230" i="252"/>
  <c r="E229" i="252"/>
  <c r="E228" i="252"/>
  <c r="E227" i="252"/>
  <c r="E226" i="252"/>
  <c r="E225" i="252"/>
  <c r="E224" i="252"/>
  <c r="E223" i="252"/>
  <c r="E222" i="252"/>
  <c r="E221" i="252"/>
  <c r="E220" i="252"/>
  <c r="D216" i="252"/>
  <c r="E215" i="252"/>
  <c r="E214" i="252"/>
  <c r="E213" i="252"/>
  <c r="E212" i="252"/>
  <c r="E211" i="252"/>
  <c r="E210" i="252"/>
  <c r="E209" i="252"/>
  <c r="E208" i="252"/>
  <c r="E207" i="252"/>
  <c r="E206" i="252"/>
  <c r="E205" i="252"/>
  <c r="E204" i="252"/>
  <c r="E203" i="252"/>
  <c r="E202" i="252"/>
  <c r="E201" i="252"/>
  <c r="E200" i="252"/>
  <c r="E199" i="252"/>
  <c r="E198" i="252"/>
  <c r="E197" i="252"/>
  <c r="E196" i="252"/>
  <c r="E195" i="252"/>
  <c r="E194" i="252"/>
  <c r="E193" i="252"/>
  <c r="E192" i="252"/>
  <c r="E191" i="252"/>
  <c r="E190" i="252"/>
  <c r="E189" i="252"/>
  <c r="E188" i="252"/>
  <c r="E187" i="252"/>
  <c r="E186" i="252"/>
  <c r="E216" i="252" s="1"/>
  <c r="E185" i="252"/>
  <c r="D181" i="252"/>
  <c r="E180" i="252"/>
  <c r="E179" i="252"/>
  <c r="E178" i="252"/>
  <c r="E177" i="252"/>
  <c r="E176" i="252"/>
  <c r="E175" i="252"/>
  <c r="E174" i="252"/>
  <c r="E173" i="252"/>
  <c r="E172" i="252"/>
  <c r="E171" i="252"/>
  <c r="E170" i="252"/>
  <c r="E169" i="252"/>
  <c r="E168" i="252"/>
  <c r="E167" i="252"/>
  <c r="E166" i="252"/>
  <c r="E165" i="252"/>
  <c r="E164" i="252"/>
  <c r="E163" i="252"/>
  <c r="E162" i="252"/>
  <c r="E161" i="252"/>
  <c r="E160" i="252"/>
  <c r="E159" i="252"/>
  <c r="E158" i="252"/>
  <c r="E157" i="252"/>
  <c r="E156" i="252"/>
  <c r="E155" i="252"/>
  <c r="E154" i="252"/>
  <c r="E153" i="252"/>
  <c r="E152" i="252"/>
  <c r="E151" i="252"/>
  <c r="E181" i="252" s="1"/>
  <c r="E150" i="252"/>
  <c r="D146" i="252"/>
  <c r="E145" i="252"/>
  <c r="E144" i="252"/>
  <c r="E143" i="252"/>
  <c r="E142" i="252"/>
  <c r="E141" i="252"/>
  <c r="E140" i="252"/>
  <c r="E139" i="252"/>
  <c r="E138" i="252"/>
  <c r="E137" i="252"/>
  <c r="E136" i="252"/>
  <c r="E135" i="252"/>
  <c r="E134" i="252"/>
  <c r="E133" i="252"/>
  <c r="E132" i="252"/>
  <c r="E131" i="252"/>
  <c r="E130" i="252"/>
  <c r="E129" i="252"/>
  <c r="E128" i="252"/>
  <c r="E127" i="252"/>
  <c r="E126" i="252"/>
  <c r="E125" i="252"/>
  <c r="E124" i="252"/>
  <c r="E123" i="252"/>
  <c r="E122" i="252"/>
  <c r="E121" i="252"/>
  <c r="E120" i="252"/>
  <c r="E119" i="252"/>
  <c r="E118" i="252"/>
  <c r="E117" i="252"/>
  <c r="E116" i="252"/>
  <c r="E115" i="252"/>
  <c r="E146" i="252" s="1"/>
  <c r="D111" i="252"/>
  <c r="E110" i="252"/>
  <c r="E109" i="252"/>
  <c r="E108" i="252"/>
  <c r="E107" i="252"/>
  <c r="E106" i="252"/>
  <c r="E105" i="252"/>
  <c r="E104" i="252"/>
  <c r="E103" i="252"/>
  <c r="E102" i="252"/>
  <c r="E101" i="252"/>
  <c r="E100" i="252"/>
  <c r="E99" i="252"/>
  <c r="E98" i="252"/>
  <c r="E97" i="252"/>
  <c r="E96" i="252"/>
  <c r="E95" i="252"/>
  <c r="E94" i="252"/>
  <c r="E93" i="252"/>
  <c r="E92" i="252"/>
  <c r="E91" i="252"/>
  <c r="E90" i="252"/>
  <c r="E89" i="252"/>
  <c r="E88" i="252"/>
  <c r="E87" i="252"/>
  <c r="E86" i="252"/>
  <c r="E85" i="252"/>
  <c r="E84" i="252"/>
  <c r="E83" i="252"/>
  <c r="E82" i="252"/>
  <c r="E81" i="252"/>
  <c r="E80" i="252"/>
  <c r="D76" i="252"/>
  <c r="E75" i="252"/>
  <c r="E74" i="252"/>
  <c r="E73" i="252"/>
  <c r="E72" i="252"/>
  <c r="E71" i="252"/>
  <c r="E70" i="252"/>
  <c r="E69" i="252"/>
  <c r="E68" i="252"/>
  <c r="E67" i="252"/>
  <c r="E66" i="252"/>
  <c r="E65" i="252"/>
  <c r="E64" i="252"/>
  <c r="E63" i="252"/>
  <c r="E62" i="252"/>
  <c r="E61" i="252"/>
  <c r="E60" i="252"/>
  <c r="E59" i="252"/>
  <c r="E58" i="252"/>
  <c r="E57" i="252"/>
  <c r="E56" i="252"/>
  <c r="E55" i="252"/>
  <c r="E54" i="252"/>
  <c r="E53" i="252"/>
  <c r="E52" i="252"/>
  <c r="E51" i="252"/>
  <c r="E50" i="252"/>
  <c r="E49" i="252"/>
  <c r="E48" i="252"/>
  <c r="E47" i="252"/>
  <c r="E46" i="252"/>
  <c r="E45" i="252"/>
  <c r="D41" i="252"/>
  <c r="E40" i="252"/>
  <c r="E39" i="252"/>
  <c r="E38" i="252"/>
  <c r="E37" i="252"/>
  <c r="E36" i="252"/>
  <c r="E35" i="252"/>
  <c r="E34" i="252"/>
  <c r="E33" i="252"/>
  <c r="E32" i="252"/>
  <c r="E31" i="252"/>
  <c r="E30" i="252"/>
  <c r="E29" i="252"/>
  <c r="E28" i="252"/>
  <c r="E27" i="252"/>
  <c r="E26" i="252"/>
  <c r="E25" i="252"/>
  <c r="E24" i="252"/>
  <c r="E23" i="252"/>
  <c r="E22" i="252"/>
  <c r="E21" i="252"/>
  <c r="E20" i="252"/>
  <c r="E19" i="252"/>
  <c r="E18" i="252"/>
  <c r="E17" i="252"/>
  <c r="E16" i="252"/>
  <c r="E15" i="252"/>
  <c r="E14" i="252"/>
  <c r="E13" i="252"/>
  <c r="E12" i="252"/>
  <c r="E11" i="252"/>
  <c r="E10" i="252"/>
  <c r="B4" i="252"/>
  <c r="J2" i="252"/>
  <c r="M1" i="252" a="1"/>
  <c r="M1" i="252" s="1"/>
  <c r="D286" i="251"/>
  <c r="E285" i="251"/>
  <c r="E284" i="251"/>
  <c r="E283" i="251"/>
  <c r="E282" i="251"/>
  <c r="E281" i="251"/>
  <c r="E280" i="251"/>
  <c r="E279" i="251"/>
  <c r="E278" i="251"/>
  <c r="E277" i="251"/>
  <c r="E276" i="251"/>
  <c r="E275" i="251"/>
  <c r="E274" i="251"/>
  <c r="E273" i="251"/>
  <c r="E272" i="251"/>
  <c r="E271" i="251"/>
  <c r="E270" i="251"/>
  <c r="E269" i="251"/>
  <c r="E268" i="251"/>
  <c r="E267" i="251"/>
  <c r="E266" i="251"/>
  <c r="E265" i="251"/>
  <c r="E264" i="251"/>
  <c r="E263" i="251"/>
  <c r="E262" i="251"/>
  <c r="E261" i="251"/>
  <c r="E260" i="251"/>
  <c r="E259" i="251"/>
  <c r="E258" i="251"/>
  <c r="E257" i="251"/>
  <c r="E256" i="251"/>
  <c r="E255" i="251"/>
  <c r="D251" i="251"/>
  <c r="E250" i="251"/>
  <c r="E249" i="251"/>
  <c r="E248" i="251"/>
  <c r="E247" i="251"/>
  <c r="E246" i="251"/>
  <c r="E245" i="251"/>
  <c r="E244" i="251"/>
  <c r="E243" i="251"/>
  <c r="E242" i="251"/>
  <c r="E241" i="251"/>
  <c r="E240" i="251"/>
  <c r="E239" i="251"/>
  <c r="E238" i="251"/>
  <c r="E237" i="251"/>
  <c r="E236" i="251"/>
  <c r="E235" i="251"/>
  <c r="E234" i="251"/>
  <c r="E233" i="251"/>
  <c r="E232" i="251"/>
  <c r="E231" i="251"/>
  <c r="E230" i="251"/>
  <c r="E229" i="251"/>
  <c r="E228" i="251"/>
  <c r="E227" i="251"/>
  <c r="E226" i="251"/>
  <c r="E225" i="251"/>
  <c r="E224" i="251"/>
  <c r="E223" i="251"/>
  <c r="E222" i="251"/>
  <c r="E221" i="251"/>
  <c r="E220" i="251"/>
  <c r="D216" i="251"/>
  <c r="E215" i="251"/>
  <c r="E214" i="251"/>
  <c r="E213" i="251"/>
  <c r="E212" i="251"/>
  <c r="E211" i="251"/>
  <c r="E210" i="251"/>
  <c r="E209" i="251"/>
  <c r="E208" i="251"/>
  <c r="E207" i="251"/>
  <c r="E206" i="251"/>
  <c r="E205" i="251"/>
  <c r="E204" i="251"/>
  <c r="E203" i="251"/>
  <c r="E202" i="251"/>
  <c r="E201" i="251"/>
  <c r="E200" i="251"/>
  <c r="E199" i="251"/>
  <c r="E198" i="251"/>
  <c r="E197" i="251"/>
  <c r="E196" i="251"/>
  <c r="E195" i="251"/>
  <c r="E194" i="251"/>
  <c r="E193" i="251"/>
  <c r="E192" i="251"/>
  <c r="E191" i="251"/>
  <c r="E190" i="251"/>
  <c r="E189" i="251"/>
  <c r="E188" i="251"/>
  <c r="E187" i="251"/>
  <c r="E186" i="251"/>
  <c r="E185" i="251"/>
  <c r="D181" i="251"/>
  <c r="E180" i="251"/>
  <c r="E179" i="251"/>
  <c r="E178" i="251"/>
  <c r="E177" i="251"/>
  <c r="E176" i="251"/>
  <c r="E175" i="251"/>
  <c r="E174" i="251"/>
  <c r="E173" i="251"/>
  <c r="E172" i="251"/>
  <c r="E171" i="251"/>
  <c r="E170" i="251"/>
  <c r="E169" i="251"/>
  <c r="E168" i="251"/>
  <c r="E167" i="251"/>
  <c r="E166" i="251"/>
  <c r="E165" i="251"/>
  <c r="E164" i="251"/>
  <c r="E163" i="251"/>
  <c r="E162" i="251"/>
  <c r="E161" i="251"/>
  <c r="E160" i="251"/>
  <c r="E159" i="251"/>
  <c r="E158" i="251"/>
  <c r="E157" i="251"/>
  <c r="E156" i="251"/>
  <c r="E155" i="251"/>
  <c r="E154" i="251"/>
  <c r="E153" i="251"/>
  <c r="E152" i="251"/>
  <c r="E151" i="251"/>
  <c r="E150" i="251"/>
  <c r="D146" i="251"/>
  <c r="E145" i="251"/>
  <c r="E144" i="251"/>
  <c r="E143" i="251"/>
  <c r="E142" i="251"/>
  <c r="E141" i="251"/>
  <c r="E140" i="251"/>
  <c r="E139" i="251"/>
  <c r="E138" i="251"/>
  <c r="E137" i="251"/>
  <c r="E136" i="251"/>
  <c r="E135" i="251"/>
  <c r="E134" i="251"/>
  <c r="E133" i="251"/>
  <c r="E132" i="251"/>
  <c r="E131" i="251"/>
  <c r="E130" i="251"/>
  <c r="E129" i="251"/>
  <c r="E128" i="251"/>
  <c r="E127" i="251"/>
  <c r="E126" i="251"/>
  <c r="E125" i="251"/>
  <c r="E124" i="251"/>
  <c r="E123" i="251"/>
  <c r="E122" i="251"/>
  <c r="E121" i="251"/>
  <c r="E120" i="251"/>
  <c r="E119" i="251"/>
  <c r="E118" i="251"/>
  <c r="E117" i="251"/>
  <c r="E116" i="251"/>
  <c r="E115" i="251"/>
  <c r="D111" i="251"/>
  <c r="E110" i="251"/>
  <c r="E109" i="251"/>
  <c r="E108" i="251"/>
  <c r="E107" i="251"/>
  <c r="E106" i="251"/>
  <c r="E105" i="251"/>
  <c r="E104" i="251"/>
  <c r="E103" i="251"/>
  <c r="E102" i="251"/>
  <c r="E101" i="251"/>
  <c r="E100" i="251"/>
  <c r="E99" i="251"/>
  <c r="E98" i="251"/>
  <c r="E97" i="251"/>
  <c r="E96" i="251"/>
  <c r="E95" i="251"/>
  <c r="E94" i="251"/>
  <c r="E93" i="251"/>
  <c r="E92" i="251"/>
  <c r="E91" i="251"/>
  <c r="E90" i="251"/>
  <c r="E89" i="251"/>
  <c r="E88" i="251"/>
  <c r="E87" i="251"/>
  <c r="E86" i="251"/>
  <c r="E85" i="251"/>
  <c r="E84" i="251"/>
  <c r="E83" i="251"/>
  <c r="E82" i="251"/>
  <c r="E81" i="251"/>
  <c r="E80" i="251"/>
  <c r="D76" i="251"/>
  <c r="E75" i="251"/>
  <c r="E74" i="251"/>
  <c r="E73" i="251"/>
  <c r="E72" i="251"/>
  <c r="E71" i="251"/>
  <c r="E70" i="251"/>
  <c r="E69" i="251"/>
  <c r="E68" i="251"/>
  <c r="E67" i="251"/>
  <c r="E66" i="251"/>
  <c r="E65" i="251"/>
  <c r="E64" i="251"/>
  <c r="E63" i="251"/>
  <c r="E62" i="251"/>
  <c r="E61" i="251"/>
  <c r="E60" i="251"/>
  <c r="E59" i="251"/>
  <c r="E58" i="251"/>
  <c r="E57" i="251"/>
  <c r="E56" i="251"/>
  <c r="E55" i="251"/>
  <c r="E54" i="251"/>
  <c r="E53" i="251"/>
  <c r="E52" i="251"/>
  <c r="E51" i="251"/>
  <c r="E50" i="251"/>
  <c r="E49" i="251"/>
  <c r="E48" i="251"/>
  <c r="E47" i="251"/>
  <c r="E46" i="251"/>
  <c r="E45" i="251"/>
  <c r="D41" i="251"/>
  <c r="E40" i="251"/>
  <c r="E39" i="251"/>
  <c r="E38" i="251"/>
  <c r="E37" i="251"/>
  <c r="E36" i="251"/>
  <c r="E35" i="251"/>
  <c r="E34" i="251"/>
  <c r="E33" i="251"/>
  <c r="E32" i="251"/>
  <c r="E31" i="251"/>
  <c r="E30" i="251"/>
  <c r="E29" i="251"/>
  <c r="E28" i="251"/>
  <c r="E27" i="251"/>
  <c r="E26" i="251"/>
  <c r="E25" i="251"/>
  <c r="E24" i="251"/>
  <c r="E23" i="251"/>
  <c r="E22" i="251"/>
  <c r="E21" i="251"/>
  <c r="E20" i="251"/>
  <c r="E19" i="251"/>
  <c r="E18" i="251"/>
  <c r="E17" i="251"/>
  <c r="E16" i="251"/>
  <c r="E15" i="251"/>
  <c r="E14" i="251"/>
  <c r="E13" i="251"/>
  <c r="E12" i="251"/>
  <c r="E11" i="251"/>
  <c r="E10" i="251"/>
  <c r="B4" i="251"/>
  <c r="J2" i="251"/>
  <c r="M1" i="251" a="1"/>
  <c r="M1" i="251" s="1"/>
  <c r="A1" i="251" s="1" a="1"/>
  <c r="A1" i="251" s="1"/>
  <c r="D286" i="250"/>
  <c r="E285" i="250"/>
  <c r="E284" i="250"/>
  <c r="E283" i="250"/>
  <c r="E282" i="250"/>
  <c r="E281" i="250"/>
  <c r="E280" i="250"/>
  <c r="E279" i="250"/>
  <c r="E278" i="250"/>
  <c r="E277" i="250"/>
  <c r="E276" i="250"/>
  <c r="E275" i="250"/>
  <c r="E274" i="250"/>
  <c r="E273" i="250"/>
  <c r="E272" i="250"/>
  <c r="E271" i="250"/>
  <c r="E270" i="250"/>
  <c r="E269" i="250"/>
  <c r="E268" i="250"/>
  <c r="E267" i="250"/>
  <c r="E266" i="250"/>
  <c r="E265" i="250"/>
  <c r="E264" i="250"/>
  <c r="E263" i="250"/>
  <c r="E262" i="250"/>
  <c r="E261" i="250"/>
  <c r="E260" i="250"/>
  <c r="E259" i="250"/>
  <c r="E258" i="250"/>
  <c r="E257" i="250"/>
  <c r="E256" i="250"/>
  <c r="E255" i="250"/>
  <c r="D251" i="250"/>
  <c r="E250" i="250"/>
  <c r="E249" i="250"/>
  <c r="E248" i="250"/>
  <c r="E247" i="250"/>
  <c r="E246" i="250"/>
  <c r="E245" i="250"/>
  <c r="E244" i="250"/>
  <c r="E243" i="250"/>
  <c r="E242" i="250"/>
  <c r="E241" i="250"/>
  <c r="E240" i="250"/>
  <c r="E239" i="250"/>
  <c r="E238" i="250"/>
  <c r="E237" i="250"/>
  <c r="E236" i="250"/>
  <c r="E235" i="250"/>
  <c r="E234" i="250"/>
  <c r="E233" i="250"/>
  <c r="E232" i="250"/>
  <c r="E231" i="250"/>
  <c r="E230" i="250"/>
  <c r="E229" i="250"/>
  <c r="E228" i="250"/>
  <c r="E227" i="250"/>
  <c r="E226" i="250"/>
  <c r="E225" i="250"/>
  <c r="E224" i="250"/>
  <c r="E223" i="250"/>
  <c r="E222" i="250"/>
  <c r="E221" i="250"/>
  <c r="E220" i="250"/>
  <c r="D216" i="250"/>
  <c r="E215" i="250"/>
  <c r="E214" i="250"/>
  <c r="E213" i="250"/>
  <c r="E212" i="250"/>
  <c r="E211" i="250"/>
  <c r="E210" i="250"/>
  <c r="E209" i="250"/>
  <c r="E208" i="250"/>
  <c r="E207" i="250"/>
  <c r="E206" i="250"/>
  <c r="E205" i="250"/>
  <c r="E204" i="250"/>
  <c r="E203" i="250"/>
  <c r="E202" i="250"/>
  <c r="E201" i="250"/>
  <c r="E200" i="250"/>
  <c r="E199" i="250"/>
  <c r="E198" i="250"/>
  <c r="E197" i="250"/>
  <c r="E196" i="250"/>
  <c r="E195" i="250"/>
  <c r="E194" i="250"/>
  <c r="E193" i="250"/>
  <c r="E192" i="250"/>
  <c r="E191" i="250"/>
  <c r="E190" i="250"/>
  <c r="E189" i="250"/>
  <c r="E188" i="250"/>
  <c r="E187" i="250"/>
  <c r="E186" i="250"/>
  <c r="E185" i="250"/>
  <c r="D181" i="250"/>
  <c r="E180" i="250"/>
  <c r="E179" i="250"/>
  <c r="E178" i="250"/>
  <c r="E177" i="250"/>
  <c r="E176" i="250"/>
  <c r="E175" i="250"/>
  <c r="E174" i="250"/>
  <c r="E173" i="250"/>
  <c r="E172" i="250"/>
  <c r="E171" i="250"/>
  <c r="E170" i="250"/>
  <c r="E169" i="250"/>
  <c r="E168" i="250"/>
  <c r="E167" i="250"/>
  <c r="E166" i="250"/>
  <c r="E165" i="250"/>
  <c r="E164" i="250"/>
  <c r="E163" i="250"/>
  <c r="E162" i="250"/>
  <c r="E161" i="250"/>
  <c r="E160" i="250"/>
  <c r="E159" i="250"/>
  <c r="E158" i="250"/>
  <c r="E157" i="250"/>
  <c r="E156" i="250"/>
  <c r="E155" i="250"/>
  <c r="E154" i="250"/>
  <c r="E153" i="250"/>
  <c r="E152" i="250"/>
  <c r="E151" i="250"/>
  <c r="E150" i="250"/>
  <c r="E181" i="250" s="1"/>
  <c r="D146" i="250"/>
  <c r="E145" i="250"/>
  <c r="E144" i="250"/>
  <c r="E143" i="250"/>
  <c r="E142" i="250"/>
  <c r="E141" i="250"/>
  <c r="E140" i="250"/>
  <c r="E139" i="250"/>
  <c r="E138" i="250"/>
  <c r="E137" i="250"/>
  <c r="E136" i="250"/>
  <c r="E135" i="250"/>
  <c r="E134" i="250"/>
  <c r="E133" i="250"/>
  <c r="E132" i="250"/>
  <c r="E131" i="250"/>
  <c r="E130" i="250"/>
  <c r="E129" i="250"/>
  <c r="E128" i="250"/>
  <c r="E127" i="250"/>
  <c r="E126" i="250"/>
  <c r="E125" i="250"/>
  <c r="E124" i="250"/>
  <c r="E123" i="250"/>
  <c r="E122" i="250"/>
  <c r="E121" i="250"/>
  <c r="E120" i="250"/>
  <c r="E119" i="250"/>
  <c r="E118" i="250"/>
  <c r="E117" i="250"/>
  <c r="E116" i="250"/>
  <c r="E115" i="250"/>
  <c r="E146" i="250" s="1"/>
  <c r="D111" i="250"/>
  <c r="E110" i="250"/>
  <c r="E109" i="250"/>
  <c r="E108" i="250"/>
  <c r="E107" i="250"/>
  <c r="E106" i="250"/>
  <c r="E105" i="250"/>
  <c r="E104" i="250"/>
  <c r="E103" i="250"/>
  <c r="E102" i="250"/>
  <c r="E101" i="250"/>
  <c r="E100" i="250"/>
  <c r="E99" i="250"/>
  <c r="E98" i="250"/>
  <c r="E97" i="250"/>
  <c r="E96" i="250"/>
  <c r="E95" i="250"/>
  <c r="E94" i="250"/>
  <c r="E93" i="250"/>
  <c r="E92" i="250"/>
  <c r="E91" i="250"/>
  <c r="E90" i="250"/>
  <c r="E89" i="250"/>
  <c r="E88" i="250"/>
  <c r="E87" i="250"/>
  <c r="E86" i="250"/>
  <c r="E85" i="250"/>
  <c r="E84" i="250"/>
  <c r="E83" i="250"/>
  <c r="E82" i="250"/>
  <c r="E81" i="250"/>
  <c r="E111" i="250" s="1"/>
  <c r="E80" i="250"/>
  <c r="D76" i="250"/>
  <c r="E75" i="250"/>
  <c r="E74" i="250"/>
  <c r="E73" i="250"/>
  <c r="E72" i="250"/>
  <c r="E71" i="250"/>
  <c r="E70" i="250"/>
  <c r="E69" i="250"/>
  <c r="E68" i="250"/>
  <c r="E67" i="250"/>
  <c r="E66" i="250"/>
  <c r="E65" i="250"/>
  <c r="E64" i="250"/>
  <c r="E63" i="250"/>
  <c r="E62" i="250"/>
  <c r="E61" i="250"/>
  <c r="E60" i="250"/>
  <c r="E59" i="250"/>
  <c r="E58" i="250"/>
  <c r="E57" i="250"/>
  <c r="E56" i="250"/>
  <c r="E55" i="250"/>
  <c r="E54" i="250"/>
  <c r="E53" i="250"/>
  <c r="E52" i="250"/>
  <c r="E51" i="250"/>
  <c r="E50" i="250"/>
  <c r="E49" i="250"/>
  <c r="E48" i="250"/>
  <c r="E47" i="250"/>
  <c r="E46" i="250"/>
  <c r="E76" i="250" s="1"/>
  <c r="E45" i="250"/>
  <c r="D41" i="250"/>
  <c r="E40" i="250"/>
  <c r="E39" i="250"/>
  <c r="E38" i="250"/>
  <c r="E37" i="250"/>
  <c r="E36" i="250"/>
  <c r="E35" i="250"/>
  <c r="E34" i="250"/>
  <c r="E33" i="250"/>
  <c r="E32" i="250"/>
  <c r="E31" i="250"/>
  <c r="E30" i="250"/>
  <c r="E29" i="250"/>
  <c r="E28" i="250"/>
  <c r="E27" i="250"/>
  <c r="E26" i="250"/>
  <c r="E25" i="250"/>
  <c r="E24" i="250"/>
  <c r="E23" i="250"/>
  <c r="E22" i="250"/>
  <c r="E21" i="250"/>
  <c r="E20" i="250"/>
  <c r="E19" i="250"/>
  <c r="E18" i="250"/>
  <c r="E17" i="250"/>
  <c r="E16" i="250"/>
  <c r="E15" i="250"/>
  <c r="E14" i="250"/>
  <c r="E13" i="250"/>
  <c r="E12" i="250"/>
  <c r="E11" i="250"/>
  <c r="E10" i="250"/>
  <c r="B4" i="250"/>
  <c r="J2" i="250"/>
  <c r="M1" i="250" a="1"/>
  <c r="M1" i="250" s="1"/>
  <c r="D286" i="249"/>
  <c r="E285" i="249"/>
  <c r="E284" i="249"/>
  <c r="E283" i="249"/>
  <c r="E282" i="249"/>
  <c r="E281" i="249"/>
  <c r="E280" i="249"/>
  <c r="E279" i="249"/>
  <c r="E278" i="249"/>
  <c r="E277" i="249"/>
  <c r="E276" i="249"/>
  <c r="E275" i="249"/>
  <c r="E274" i="249"/>
  <c r="E273" i="249"/>
  <c r="E272" i="249"/>
  <c r="E271" i="249"/>
  <c r="E270" i="249"/>
  <c r="E269" i="249"/>
  <c r="E268" i="249"/>
  <c r="E267" i="249"/>
  <c r="E266" i="249"/>
  <c r="E265" i="249"/>
  <c r="E264" i="249"/>
  <c r="E263" i="249"/>
  <c r="E262" i="249"/>
  <c r="E261" i="249"/>
  <c r="E260" i="249"/>
  <c r="E259" i="249"/>
  <c r="E258" i="249"/>
  <c r="E257" i="249"/>
  <c r="E256" i="249"/>
  <c r="E255" i="249"/>
  <c r="E251" i="249"/>
  <c r="D251" i="249"/>
  <c r="E250" i="249"/>
  <c r="E249" i="249"/>
  <c r="E248" i="249"/>
  <c r="E247" i="249"/>
  <c r="E246" i="249"/>
  <c r="E245" i="249"/>
  <c r="E244" i="249"/>
  <c r="E243" i="249"/>
  <c r="E242" i="249"/>
  <c r="E241" i="249"/>
  <c r="E240" i="249"/>
  <c r="E239" i="249"/>
  <c r="E238" i="249"/>
  <c r="E237" i="249"/>
  <c r="E236" i="249"/>
  <c r="E235" i="249"/>
  <c r="E234" i="249"/>
  <c r="E233" i="249"/>
  <c r="E232" i="249"/>
  <c r="E231" i="249"/>
  <c r="E230" i="249"/>
  <c r="E229" i="249"/>
  <c r="E228" i="249"/>
  <c r="E227" i="249"/>
  <c r="E226" i="249"/>
  <c r="E225" i="249"/>
  <c r="E224" i="249"/>
  <c r="E223" i="249"/>
  <c r="E222" i="249"/>
  <c r="E221" i="249"/>
  <c r="E220" i="249"/>
  <c r="D216" i="249"/>
  <c r="E215" i="249"/>
  <c r="E214" i="249"/>
  <c r="E213" i="249"/>
  <c r="E212" i="249"/>
  <c r="E211" i="249"/>
  <c r="E210" i="249"/>
  <c r="E209" i="249"/>
  <c r="E208" i="249"/>
  <c r="E207" i="249"/>
  <c r="E206" i="249"/>
  <c r="E205" i="249"/>
  <c r="E204" i="249"/>
  <c r="E203" i="249"/>
  <c r="E202" i="249"/>
  <c r="E201" i="249"/>
  <c r="E200" i="249"/>
  <c r="E199" i="249"/>
  <c r="E198" i="249"/>
  <c r="E197" i="249"/>
  <c r="E196" i="249"/>
  <c r="E195" i="249"/>
  <c r="E194" i="249"/>
  <c r="E193" i="249"/>
  <c r="E192" i="249"/>
  <c r="E191" i="249"/>
  <c r="E190" i="249"/>
  <c r="E189" i="249"/>
  <c r="E188" i="249"/>
  <c r="E187" i="249"/>
  <c r="E186" i="249"/>
  <c r="E185" i="249"/>
  <c r="D181" i="249"/>
  <c r="E180" i="249"/>
  <c r="E179" i="249"/>
  <c r="E178" i="249"/>
  <c r="E177" i="249"/>
  <c r="E176" i="249"/>
  <c r="E175" i="249"/>
  <c r="E174" i="249"/>
  <c r="E173" i="249"/>
  <c r="E172" i="249"/>
  <c r="E171" i="249"/>
  <c r="E170" i="249"/>
  <c r="E169" i="249"/>
  <c r="E168" i="249"/>
  <c r="E167" i="249"/>
  <c r="E166" i="249"/>
  <c r="E165" i="249"/>
  <c r="E164" i="249"/>
  <c r="E163" i="249"/>
  <c r="E162" i="249"/>
  <c r="E161" i="249"/>
  <c r="E160" i="249"/>
  <c r="E159" i="249"/>
  <c r="E158" i="249"/>
  <c r="E157" i="249"/>
  <c r="E156" i="249"/>
  <c r="E155" i="249"/>
  <c r="E154" i="249"/>
  <c r="E153" i="249"/>
  <c r="E152" i="249"/>
  <c r="E151" i="249"/>
  <c r="E150" i="249"/>
  <c r="D146" i="249"/>
  <c r="E145" i="249"/>
  <c r="E144" i="249"/>
  <c r="E143" i="249"/>
  <c r="E142" i="249"/>
  <c r="E141" i="249"/>
  <c r="E140" i="249"/>
  <c r="E139" i="249"/>
  <c r="E138" i="249"/>
  <c r="E137" i="249"/>
  <c r="E136" i="249"/>
  <c r="E135" i="249"/>
  <c r="E134" i="249"/>
  <c r="E133" i="249"/>
  <c r="E132" i="249"/>
  <c r="E131" i="249"/>
  <c r="E130" i="249"/>
  <c r="E129" i="249"/>
  <c r="E128" i="249"/>
  <c r="E127" i="249"/>
  <c r="E126" i="249"/>
  <c r="E125" i="249"/>
  <c r="E124" i="249"/>
  <c r="E123" i="249"/>
  <c r="E122" i="249"/>
  <c r="E121" i="249"/>
  <c r="E120" i="249"/>
  <c r="E119" i="249"/>
  <c r="E118" i="249"/>
  <c r="E117" i="249"/>
  <c r="E116" i="249"/>
  <c r="E115" i="249"/>
  <c r="D111" i="249"/>
  <c r="E110" i="249"/>
  <c r="E109" i="249"/>
  <c r="E108" i="249"/>
  <c r="E107" i="249"/>
  <c r="E106" i="249"/>
  <c r="E105" i="249"/>
  <c r="E104" i="249"/>
  <c r="E103" i="249"/>
  <c r="E102" i="249"/>
  <c r="E101" i="249"/>
  <c r="E100" i="249"/>
  <c r="E99" i="249"/>
  <c r="E98" i="249"/>
  <c r="E97" i="249"/>
  <c r="E96" i="249"/>
  <c r="E95" i="249"/>
  <c r="E94" i="249"/>
  <c r="E93" i="249"/>
  <c r="E92" i="249"/>
  <c r="E91" i="249"/>
  <c r="E90" i="249"/>
  <c r="E89" i="249"/>
  <c r="E88" i="249"/>
  <c r="E87" i="249"/>
  <c r="E86" i="249"/>
  <c r="E85" i="249"/>
  <c r="E84" i="249"/>
  <c r="E83" i="249"/>
  <c r="E82" i="249"/>
  <c r="E81" i="249"/>
  <c r="E80" i="249"/>
  <c r="D76" i="249"/>
  <c r="E75" i="249"/>
  <c r="E74" i="249"/>
  <c r="E73" i="249"/>
  <c r="E72" i="249"/>
  <c r="E71" i="249"/>
  <c r="E70" i="249"/>
  <c r="E69" i="249"/>
  <c r="E68" i="249"/>
  <c r="E67" i="249"/>
  <c r="E66" i="249"/>
  <c r="E65" i="249"/>
  <c r="E64" i="249"/>
  <c r="E63" i="249"/>
  <c r="E62" i="249"/>
  <c r="E61" i="249"/>
  <c r="E60" i="249"/>
  <c r="E59" i="249"/>
  <c r="E58" i="249"/>
  <c r="E57" i="249"/>
  <c r="E56" i="249"/>
  <c r="E55" i="249"/>
  <c r="E54" i="249"/>
  <c r="E53" i="249"/>
  <c r="E52" i="249"/>
  <c r="E51" i="249"/>
  <c r="E50" i="249"/>
  <c r="E49" i="249"/>
  <c r="E48" i="249"/>
  <c r="E47" i="249"/>
  <c r="E46" i="249"/>
  <c r="E76" i="249" s="1"/>
  <c r="E45" i="249"/>
  <c r="D41" i="249"/>
  <c r="E40" i="249"/>
  <c r="E39" i="249"/>
  <c r="E38" i="249"/>
  <c r="E37" i="249"/>
  <c r="E36" i="249"/>
  <c r="E35" i="249"/>
  <c r="E34" i="249"/>
  <c r="E33" i="249"/>
  <c r="E32" i="249"/>
  <c r="E31" i="249"/>
  <c r="E30" i="249"/>
  <c r="E29" i="249"/>
  <c r="E28" i="249"/>
  <c r="E27" i="249"/>
  <c r="E26" i="249"/>
  <c r="E25" i="249"/>
  <c r="E24" i="249"/>
  <c r="E23" i="249"/>
  <c r="E22" i="249"/>
  <c r="E21" i="249"/>
  <c r="E20" i="249"/>
  <c r="E19" i="249"/>
  <c r="E18" i="249"/>
  <c r="E17" i="249"/>
  <c r="E16" i="249"/>
  <c r="E15" i="249"/>
  <c r="E14" i="249"/>
  <c r="E41" i="249" s="1"/>
  <c r="E13" i="249"/>
  <c r="E12" i="249"/>
  <c r="E11" i="249"/>
  <c r="E10" i="249"/>
  <c r="B4" i="249"/>
  <c r="J2" i="249"/>
  <c r="M1" i="249" a="1"/>
  <c r="M1" i="249" s="1"/>
  <c r="L1" i="249" s="1" a="1"/>
  <c r="L1" i="249" s="1"/>
  <c r="D286" i="248"/>
  <c r="E285" i="248"/>
  <c r="E284" i="248"/>
  <c r="E283" i="248"/>
  <c r="E282" i="248"/>
  <c r="E281" i="248"/>
  <c r="E280" i="248"/>
  <c r="E279" i="248"/>
  <c r="E278" i="248"/>
  <c r="E277" i="248"/>
  <c r="E276" i="248"/>
  <c r="E275" i="248"/>
  <c r="E274" i="248"/>
  <c r="E273" i="248"/>
  <c r="E272" i="248"/>
  <c r="E271" i="248"/>
  <c r="E270" i="248"/>
  <c r="E269" i="248"/>
  <c r="E268" i="248"/>
  <c r="E267" i="248"/>
  <c r="E266" i="248"/>
  <c r="E265" i="248"/>
  <c r="E264" i="248"/>
  <c r="E263" i="248"/>
  <c r="E262" i="248"/>
  <c r="E261" i="248"/>
  <c r="E260" i="248"/>
  <c r="E259" i="248"/>
  <c r="E258" i="248"/>
  <c r="E257" i="248"/>
  <c r="E256" i="248"/>
  <c r="E255" i="248"/>
  <c r="D251" i="248"/>
  <c r="E250" i="248"/>
  <c r="E249" i="248"/>
  <c r="E248" i="248"/>
  <c r="E247" i="248"/>
  <c r="E246" i="248"/>
  <c r="E245" i="248"/>
  <c r="E244" i="248"/>
  <c r="E243" i="248"/>
  <c r="E242" i="248"/>
  <c r="E241" i="248"/>
  <c r="E240" i="248"/>
  <c r="E239" i="248"/>
  <c r="E238" i="248"/>
  <c r="E237" i="248"/>
  <c r="E236" i="248"/>
  <c r="E235" i="248"/>
  <c r="E234" i="248"/>
  <c r="E233" i="248"/>
  <c r="E232" i="248"/>
  <c r="E231" i="248"/>
  <c r="E230" i="248"/>
  <c r="E229" i="248"/>
  <c r="E228" i="248"/>
  <c r="E227" i="248"/>
  <c r="E226" i="248"/>
  <c r="E225" i="248"/>
  <c r="E224" i="248"/>
  <c r="E223" i="248"/>
  <c r="E251" i="248" s="1"/>
  <c r="E222" i="248"/>
  <c r="E221" i="248"/>
  <c r="E220" i="248"/>
  <c r="D216" i="248"/>
  <c r="E215" i="248"/>
  <c r="E214" i="248"/>
  <c r="E213" i="248"/>
  <c r="E212" i="248"/>
  <c r="E211" i="248"/>
  <c r="E210" i="248"/>
  <c r="E209" i="248"/>
  <c r="E208" i="248"/>
  <c r="E207" i="248"/>
  <c r="E206" i="248"/>
  <c r="E205" i="248"/>
  <c r="E204" i="248"/>
  <c r="E203" i="248"/>
  <c r="E202" i="248"/>
  <c r="E201" i="248"/>
  <c r="E200" i="248"/>
  <c r="E199" i="248"/>
  <c r="E198" i="248"/>
  <c r="E197" i="248"/>
  <c r="E196" i="248"/>
  <c r="E195" i="248"/>
  <c r="E194" i="248"/>
  <c r="E193" i="248"/>
  <c r="E192" i="248"/>
  <c r="E191" i="248"/>
  <c r="E190" i="248"/>
  <c r="E189" i="248"/>
  <c r="E188" i="248"/>
  <c r="E187" i="248"/>
  <c r="E186" i="248"/>
  <c r="E185" i="248"/>
  <c r="D181" i="248"/>
  <c r="E180" i="248"/>
  <c r="E179" i="248"/>
  <c r="E178" i="248"/>
  <c r="E177" i="248"/>
  <c r="E176" i="248"/>
  <c r="E175" i="248"/>
  <c r="E174" i="248"/>
  <c r="E173" i="248"/>
  <c r="E172" i="248"/>
  <c r="E171" i="248"/>
  <c r="E170" i="248"/>
  <c r="E169" i="248"/>
  <c r="E168" i="248"/>
  <c r="E167" i="248"/>
  <c r="E166" i="248"/>
  <c r="E165" i="248"/>
  <c r="E164" i="248"/>
  <c r="E163" i="248"/>
  <c r="E162" i="248"/>
  <c r="E161" i="248"/>
  <c r="E160" i="248"/>
  <c r="E159" i="248"/>
  <c r="E158" i="248"/>
  <c r="E157" i="248"/>
  <c r="E156" i="248"/>
  <c r="E155" i="248"/>
  <c r="E154" i="248"/>
  <c r="E153" i="248"/>
  <c r="E152" i="248"/>
  <c r="E151" i="248"/>
  <c r="E150" i="248"/>
  <c r="D146" i="248"/>
  <c r="E145" i="248"/>
  <c r="E144" i="248"/>
  <c r="E143" i="248"/>
  <c r="E142" i="248"/>
  <c r="E141" i="248"/>
  <c r="E140" i="248"/>
  <c r="E139" i="248"/>
  <c r="E138" i="248"/>
  <c r="E137" i="248"/>
  <c r="E136" i="248"/>
  <c r="E135" i="248"/>
  <c r="E134" i="248"/>
  <c r="E133" i="248"/>
  <c r="E132" i="248"/>
  <c r="E131" i="248"/>
  <c r="E130" i="248"/>
  <c r="E129" i="248"/>
  <c r="E128" i="248"/>
  <c r="E127" i="248"/>
  <c r="E126" i="248"/>
  <c r="E125" i="248"/>
  <c r="E124" i="248"/>
  <c r="E123" i="248"/>
  <c r="E122" i="248"/>
  <c r="E121" i="248"/>
  <c r="E120" i="248"/>
  <c r="E119" i="248"/>
  <c r="E118" i="248"/>
  <c r="E117" i="248"/>
  <c r="E116" i="248"/>
  <c r="E115" i="248"/>
  <c r="D111" i="248"/>
  <c r="E110" i="248"/>
  <c r="E109" i="248"/>
  <c r="E108" i="248"/>
  <c r="E107" i="248"/>
  <c r="E106" i="248"/>
  <c r="E105" i="248"/>
  <c r="E104" i="248"/>
  <c r="E103" i="248"/>
  <c r="E102" i="248"/>
  <c r="E101" i="248"/>
  <c r="E100" i="248"/>
  <c r="E99" i="248"/>
  <c r="E98" i="248"/>
  <c r="E97" i="248"/>
  <c r="E96" i="248"/>
  <c r="E95" i="248"/>
  <c r="E94" i="248"/>
  <c r="E93" i="248"/>
  <c r="E92" i="248"/>
  <c r="E91" i="248"/>
  <c r="E90" i="248"/>
  <c r="E89" i="248"/>
  <c r="E88" i="248"/>
  <c r="E87" i="248"/>
  <c r="E86" i="248"/>
  <c r="E85" i="248"/>
  <c r="E84" i="248"/>
  <c r="E83" i="248"/>
  <c r="E82" i="248"/>
  <c r="E81" i="248"/>
  <c r="E80" i="248"/>
  <c r="D76" i="248"/>
  <c r="E75" i="248"/>
  <c r="E74" i="248"/>
  <c r="E73" i="248"/>
  <c r="E72" i="248"/>
  <c r="E71" i="248"/>
  <c r="E70" i="248"/>
  <c r="E69" i="248"/>
  <c r="E68" i="248"/>
  <c r="E67" i="248"/>
  <c r="E66" i="248"/>
  <c r="E65" i="248"/>
  <c r="E64" i="248"/>
  <c r="E63" i="248"/>
  <c r="E62" i="248"/>
  <c r="E61" i="248"/>
  <c r="E60" i="248"/>
  <c r="E59" i="248"/>
  <c r="E58" i="248"/>
  <c r="E57" i="248"/>
  <c r="E56" i="248"/>
  <c r="E55" i="248"/>
  <c r="E54" i="248"/>
  <c r="E53" i="248"/>
  <c r="E52" i="248"/>
  <c r="E51" i="248"/>
  <c r="E50" i="248"/>
  <c r="E49" i="248"/>
  <c r="E76" i="248" s="1"/>
  <c r="E48" i="248"/>
  <c r="E47" i="248"/>
  <c r="E46" i="248"/>
  <c r="E45" i="248"/>
  <c r="D41" i="248"/>
  <c r="E40" i="248"/>
  <c r="E39" i="248"/>
  <c r="E38" i="248"/>
  <c r="E37" i="248"/>
  <c r="E36" i="248"/>
  <c r="E35" i="248"/>
  <c r="E34" i="248"/>
  <c r="E33" i="248"/>
  <c r="E32" i="248"/>
  <c r="E31" i="248"/>
  <c r="E30" i="248"/>
  <c r="E29" i="248"/>
  <c r="E28" i="248"/>
  <c r="E27" i="248"/>
  <c r="E26" i="248"/>
  <c r="E25" i="248"/>
  <c r="E24" i="248"/>
  <c r="E23" i="248"/>
  <c r="E22" i="248"/>
  <c r="E21" i="248"/>
  <c r="E20" i="248"/>
  <c r="E19" i="248"/>
  <c r="E18" i="248"/>
  <c r="E17" i="248"/>
  <c r="E16" i="248"/>
  <c r="E15" i="248"/>
  <c r="E14" i="248"/>
  <c r="E13" i="248"/>
  <c r="E12" i="248"/>
  <c r="E11" i="248"/>
  <c r="E10" i="248"/>
  <c r="B4" i="248"/>
  <c r="J2" i="248"/>
  <c r="M1" i="248" a="1"/>
  <c r="M1" i="248" s="1"/>
  <c r="K1" i="248" s="1" a="1"/>
  <c r="K1" i="248" s="1"/>
  <c r="J6" i="248" s="1"/>
  <c r="D286" i="247"/>
  <c r="E285" i="247"/>
  <c r="E284" i="247"/>
  <c r="E283" i="247"/>
  <c r="E282" i="247"/>
  <c r="E281" i="247"/>
  <c r="E280" i="247"/>
  <c r="E279" i="247"/>
  <c r="E278" i="247"/>
  <c r="E277" i="247"/>
  <c r="E276" i="247"/>
  <c r="E275" i="247"/>
  <c r="E274" i="247"/>
  <c r="E273" i="247"/>
  <c r="E272" i="247"/>
  <c r="E271" i="247"/>
  <c r="E270" i="247"/>
  <c r="E269" i="247"/>
  <c r="E268" i="247"/>
  <c r="E267" i="247"/>
  <c r="E266" i="247"/>
  <c r="E265" i="247"/>
  <c r="E264" i="247"/>
  <c r="E263" i="247"/>
  <c r="E262" i="247"/>
  <c r="E261" i="247"/>
  <c r="E260" i="247"/>
  <c r="E259" i="247"/>
  <c r="E258" i="247"/>
  <c r="E257" i="247"/>
  <c r="E256" i="247"/>
  <c r="E255" i="247"/>
  <c r="D251" i="247"/>
  <c r="E250" i="247"/>
  <c r="E249" i="247"/>
  <c r="E248" i="247"/>
  <c r="E247" i="247"/>
  <c r="E246" i="247"/>
  <c r="E245" i="247"/>
  <c r="E244" i="247"/>
  <c r="E243" i="247"/>
  <c r="E242" i="247"/>
  <c r="E241" i="247"/>
  <c r="E240" i="247"/>
  <c r="E239" i="247"/>
  <c r="E238" i="247"/>
  <c r="E237" i="247"/>
  <c r="E236" i="247"/>
  <c r="E235" i="247"/>
  <c r="E234" i="247"/>
  <c r="E233" i="247"/>
  <c r="E232" i="247"/>
  <c r="E231" i="247"/>
  <c r="E230" i="247"/>
  <c r="E229" i="247"/>
  <c r="E228" i="247"/>
  <c r="E227" i="247"/>
  <c r="E226" i="247"/>
  <c r="E225" i="247"/>
  <c r="E224" i="247"/>
  <c r="E223" i="247"/>
  <c r="E222" i="247"/>
  <c r="E221" i="247"/>
  <c r="E220" i="247"/>
  <c r="D216" i="247"/>
  <c r="E215" i="247"/>
  <c r="E214" i="247"/>
  <c r="E213" i="247"/>
  <c r="E212" i="247"/>
  <c r="E211" i="247"/>
  <c r="E210" i="247"/>
  <c r="E209" i="247"/>
  <c r="E208" i="247"/>
  <c r="E207" i="247"/>
  <c r="E206" i="247"/>
  <c r="E205" i="247"/>
  <c r="E204" i="247"/>
  <c r="E203" i="247"/>
  <c r="E202" i="247"/>
  <c r="E201" i="247"/>
  <c r="E200" i="247"/>
  <c r="E199" i="247"/>
  <c r="E198" i="247"/>
  <c r="E197" i="247"/>
  <c r="E196" i="247"/>
  <c r="E195" i="247"/>
  <c r="E194" i="247"/>
  <c r="E193" i="247"/>
  <c r="E192" i="247"/>
  <c r="E191" i="247"/>
  <c r="E190" i="247"/>
  <c r="E189" i="247"/>
  <c r="E188" i="247"/>
  <c r="E187" i="247"/>
  <c r="E186" i="247"/>
  <c r="E185" i="247"/>
  <c r="D181" i="247"/>
  <c r="E180" i="247"/>
  <c r="E179" i="247"/>
  <c r="E178" i="247"/>
  <c r="E177" i="247"/>
  <c r="E176" i="247"/>
  <c r="E175" i="247"/>
  <c r="E174" i="247"/>
  <c r="E173" i="247"/>
  <c r="E172" i="247"/>
  <c r="E171" i="247"/>
  <c r="E170" i="247"/>
  <c r="E169" i="247"/>
  <c r="E168" i="247"/>
  <c r="E167" i="247"/>
  <c r="E166" i="247"/>
  <c r="E165" i="247"/>
  <c r="E164" i="247"/>
  <c r="E163" i="247"/>
  <c r="E162" i="247"/>
  <c r="E161" i="247"/>
  <c r="E160" i="247"/>
  <c r="E159" i="247"/>
  <c r="E158" i="247"/>
  <c r="E157" i="247"/>
  <c r="E156" i="247"/>
  <c r="E155" i="247"/>
  <c r="E154" i="247"/>
  <c r="E153" i="247"/>
  <c r="E152" i="247"/>
  <c r="E151" i="247"/>
  <c r="E150" i="247"/>
  <c r="D146" i="247"/>
  <c r="E145" i="247"/>
  <c r="E144" i="247"/>
  <c r="E143" i="247"/>
  <c r="E142" i="247"/>
  <c r="E141" i="247"/>
  <c r="E140" i="247"/>
  <c r="E139" i="247"/>
  <c r="E138" i="247"/>
  <c r="E137" i="247"/>
  <c r="E136" i="247"/>
  <c r="E135" i="247"/>
  <c r="E134" i="247"/>
  <c r="E133" i="247"/>
  <c r="E132" i="247"/>
  <c r="E131" i="247"/>
  <c r="E130" i="247"/>
  <c r="E129" i="247"/>
  <c r="E128" i="247"/>
  <c r="E127" i="247"/>
  <c r="E126" i="247"/>
  <c r="E125" i="247"/>
  <c r="E124" i="247"/>
  <c r="E123" i="247"/>
  <c r="E122" i="247"/>
  <c r="E121" i="247"/>
  <c r="E120" i="247"/>
  <c r="E119" i="247"/>
  <c r="E118" i="247"/>
  <c r="E117" i="247"/>
  <c r="E116" i="247"/>
  <c r="E115" i="247"/>
  <c r="D111" i="247"/>
  <c r="E110" i="247"/>
  <c r="E109" i="247"/>
  <c r="E108" i="247"/>
  <c r="E107" i="247"/>
  <c r="E106" i="247"/>
  <c r="E105" i="247"/>
  <c r="E104" i="247"/>
  <c r="E103" i="247"/>
  <c r="E102" i="247"/>
  <c r="E101" i="247"/>
  <c r="E100" i="247"/>
  <c r="E99" i="247"/>
  <c r="E98" i="247"/>
  <c r="E97" i="247"/>
  <c r="E96" i="247"/>
  <c r="E95" i="247"/>
  <c r="E94" i="247"/>
  <c r="E93" i="247"/>
  <c r="E92" i="247"/>
  <c r="E91" i="247"/>
  <c r="E90" i="247"/>
  <c r="E89" i="247"/>
  <c r="E88" i="247"/>
  <c r="E87" i="247"/>
  <c r="E86" i="247"/>
  <c r="E85" i="247"/>
  <c r="E84" i="247"/>
  <c r="E83" i="247"/>
  <c r="E82" i="247"/>
  <c r="E81" i="247"/>
  <c r="E80" i="247"/>
  <c r="D76" i="247"/>
  <c r="E75" i="247"/>
  <c r="E74" i="247"/>
  <c r="E73" i="247"/>
  <c r="E72" i="247"/>
  <c r="E71" i="247"/>
  <c r="E70" i="247"/>
  <c r="E69" i="247"/>
  <c r="E68" i="247"/>
  <c r="E67" i="247"/>
  <c r="E66" i="247"/>
  <c r="E65" i="247"/>
  <c r="E64" i="247"/>
  <c r="E63" i="247"/>
  <c r="E62" i="247"/>
  <c r="E61" i="247"/>
  <c r="E60" i="247"/>
  <c r="E59" i="247"/>
  <c r="E58" i="247"/>
  <c r="E57" i="247"/>
  <c r="E56" i="247"/>
  <c r="E55" i="247"/>
  <c r="E54" i="247"/>
  <c r="E53" i="247"/>
  <c r="E52" i="247"/>
  <c r="E51" i="247"/>
  <c r="E50" i="247"/>
  <c r="E49" i="247"/>
  <c r="E48" i="247"/>
  <c r="E47" i="247"/>
  <c r="E46" i="247"/>
  <c r="E45" i="247"/>
  <c r="D41" i="247"/>
  <c r="E40" i="247"/>
  <c r="E39" i="247"/>
  <c r="E38" i="247"/>
  <c r="E37" i="247"/>
  <c r="E36" i="247"/>
  <c r="E35" i="247"/>
  <c r="E34" i="247"/>
  <c r="E33" i="247"/>
  <c r="E32" i="247"/>
  <c r="E31" i="247"/>
  <c r="E30" i="247"/>
  <c r="E29" i="247"/>
  <c r="E28" i="247"/>
  <c r="E27" i="247"/>
  <c r="E26" i="247"/>
  <c r="E25" i="247"/>
  <c r="E24" i="247"/>
  <c r="E23" i="247"/>
  <c r="E22" i="247"/>
  <c r="E21" i="247"/>
  <c r="E20" i="247"/>
  <c r="E19" i="247"/>
  <c r="E18" i="247"/>
  <c r="E17" i="247"/>
  <c r="E16" i="247"/>
  <c r="E15" i="247"/>
  <c r="E14" i="247"/>
  <c r="E13" i="247"/>
  <c r="E12" i="247"/>
  <c r="E11" i="247"/>
  <c r="E10" i="247"/>
  <c r="B4" i="247"/>
  <c r="J2" i="247"/>
  <c r="M1" i="247" a="1"/>
  <c r="M1" i="247" s="1"/>
  <c r="A1" i="247" s="1" a="1"/>
  <c r="A1" i="247" s="1"/>
  <c r="D286" i="246"/>
  <c r="E285" i="246"/>
  <c r="E284" i="246"/>
  <c r="E283" i="246"/>
  <c r="E282" i="246"/>
  <c r="E281" i="246"/>
  <c r="E280" i="246"/>
  <c r="E279" i="246"/>
  <c r="E278" i="246"/>
  <c r="E277" i="246"/>
  <c r="E276" i="246"/>
  <c r="E275" i="246"/>
  <c r="E274" i="246"/>
  <c r="E273" i="246"/>
  <c r="E272" i="246"/>
  <c r="E271" i="246"/>
  <c r="E270" i="246"/>
  <c r="E269" i="246"/>
  <c r="E268" i="246"/>
  <c r="E267" i="246"/>
  <c r="E266" i="246"/>
  <c r="E265" i="246"/>
  <c r="E264" i="246"/>
  <c r="E263" i="246"/>
  <c r="E262" i="246"/>
  <c r="E261" i="246"/>
  <c r="E260" i="246"/>
  <c r="E259" i="246"/>
  <c r="E258" i="246"/>
  <c r="E257" i="246"/>
  <c r="E256" i="246"/>
  <c r="E255" i="246"/>
  <c r="E286" i="246" s="1"/>
  <c r="D251" i="246"/>
  <c r="E250" i="246"/>
  <c r="E249" i="246"/>
  <c r="E248" i="246"/>
  <c r="E247" i="246"/>
  <c r="E246" i="246"/>
  <c r="E245" i="246"/>
  <c r="E244" i="246"/>
  <c r="E243" i="246"/>
  <c r="E242" i="246"/>
  <c r="E241" i="246"/>
  <c r="E240" i="246"/>
  <c r="E239" i="246"/>
  <c r="E238" i="246"/>
  <c r="E237" i="246"/>
  <c r="E236" i="246"/>
  <c r="E235" i="246"/>
  <c r="E234" i="246"/>
  <c r="E233" i="246"/>
  <c r="E232" i="246"/>
  <c r="E231" i="246"/>
  <c r="E230" i="246"/>
  <c r="E229" i="246"/>
  <c r="E228" i="246"/>
  <c r="E227" i="246"/>
  <c r="E226" i="246"/>
  <c r="E225" i="246"/>
  <c r="E224" i="246"/>
  <c r="E223" i="246"/>
  <c r="E222" i="246"/>
  <c r="E221" i="246"/>
  <c r="E220" i="246"/>
  <c r="D216" i="246"/>
  <c r="E215" i="246"/>
  <c r="E214" i="246"/>
  <c r="E213" i="246"/>
  <c r="E212" i="246"/>
  <c r="E211" i="246"/>
  <c r="E210" i="246"/>
  <c r="E209" i="246"/>
  <c r="E208" i="246"/>
  <c r="E207" i="246"/>
  <c r="E206" i="246"/>
  <c r="E205" i="246"/>
  <c r="E204" i="246"/>
  <c r="E203" i="246"/>
  <c r="E202" i="246"/>
  <c r="E201" i="246"/>
  <c r="E200" i="246"/>
  <c r="E199" i="246"/>
  <c r="E198" i="246"/>
  <c r="E197" i="246"/>
  <c r="E196" i="246"/>
  <c r="E195" i="246"/>
  <c r="E194" i="246"/>
  <c r="E193" i="246"/>
  <c r="E192" i="246"/>
  <c r="E191" i="246"/>
  <c r="E190" i="246"/>
  <c r="E189" i="246"/>
  <c r="E188" i="246"/>
  <c r="E187" i="246"/>
  <c r="E186" i="246"/>
  <c r="E185" i="246"/>
  <c r="E216" i="246" s="1"/>
  <c r="D181" i="246"/>
  <c r="E180" i="246"/>
  <c r="E179" i="246"/>
  <c r="E178" i="246"/>
  <c r="E177" i="246"/>
  <c r="E176" i="246"/>
  <c r="E175" i="246"/>
  <c r="E174" i="246"/>
  <c r="E173" i="246"/>
  <c r="E172" i="246"/>
  <c r="E171" i="246"/>
  <c r="E170" i="246"/>
  <c r="E169" i="246"/>
  <c r="E168" i="246"/>
  <c r="E167" i="246"/>
  <c r="E166" i="246"/>
  <c r="E165" i="246"/>
  <c r="E164" i="246"/>
  <c r="E163" i="246"/>
  <c r="E162" i="246"/>
  <c r="E161" i="246"/>
  <c r="E160" i="246"/>
  <c r="E159" i="246"/>
  <c r="E158" i="246"/>
  <c r="E157" i="246"/>
  <c r="E156" i="246"/>
  <c r="E155" i="246"/>
  <c r="E154" i="246"/>
  <c r="E153" i="246"/>
  <c r="E152" i="246"/>
  <c r="E151" i="246"/>
  <c r="E150" i="246"/>
  <c r="D146" i="246"/>
  <c r="E145" i="246"/>
  <c r="E144" i="246"/>
  <c r="E143" i="246"/>
  <c r="E142" i="246"/>
  <c r="E141" i="246"/>
  <c r="E140" i="246"/>
  <c r="E139" i="246"/>
  <c r="E138" i="246"/>
  <c r="E137" i="246"/>
  <c r="E136" i="246"/>
  <c r="E135" i="246"/>
  <c r="E134" i="246"/>
  <c r="E133" i="246"/>
  <c r="E132" i="246"/>
  <c r="E131" i="246"/>
  <c r="E130" i="246"/>
  <c r="E129" i="246"/>
  <c r="E128" i="246"/>
  <c r="E127" i="246"/>
  <c r="E126" i="246"/>
  <c r="E125" i="246"/>
  <c r="E124" i="246"/>
  <c r="E123" i="246"/>
  <c r="E122" i="246"/>
  <c r="E121" i="246"/>
  <c r="E120" i="246"/>
  <c r="E119" i="246"/>
  <c r="E118" i="246"/>
  <c r="E117" i="246"/>
  <c r="E116" i="246"/>
  <c r="E115" i="246"/>
  <c r="D111" i="246"/>
  <c r="E110" i="246"/>
  <c r="E109" i="246"/>
  <c r="E108" i="246"/>
  <c r="E107" i="246"/>
  <c r="E106" i="246"/>
  <c r="E105" i="246"/>
  <c r="E104" i="246"/>
  <c r="E103" i="246"/>
  <c r="E102" i="246"/>
  <c r="E101" i="246"/>
  <c r="E100" i="246"/>
  <c r="E99" i="246"/>
  <c r="E98" i="246"/>
  <c r="E97" i="246"/>
  <c r="E96" i="246"/>
  <c r="E95" i="246"/>
  <c r="E94" i="246"/>
  <c r="E93" i="246"/>
  <c r="E92" i="246"/>
  <c r="E91" i="246"/>
  <c r="E90" i="246"/>
  <c r="E89" i="246"/>
  <c r="E88" i="246"/>
  <c r="E87" i="246"/>
  <c r="E86" i="246"/>
  <c r="E85" i="246"/>
  <c r="E84" i="246"/>
  <c r="E83" i="246"/>
  <c r="E82" i="246"/>
  <c r="E81" i="246"/>
  <c r="E80" i="246"/>
  <c r="D76" i="246"/>
  <c r="E75" i="246"/>
  <c r="E74" i="246"/>
  <c r="E73" i="246"/>
  <c r="E72" i="246"/>
  <c r="E71" i="246"/>
  <c r="E70" i="246"/>
  <c r="E69" i="246"/>
  <c r="E68" i="246"/>
  <c r="E67" i="246"/>
  <c r="E66" i="246"/>
  <c r="E65" i="246"/>
  <c r="E64" i="246"/>
  <c r="E63" i="246"/>
  <c r="E62" i="246"/>
  <c r="E61" i="246"/>
  <c r="E60" i="246"/>
  <c r="E59" i="246"/>
  <c r="E58" i="246"/>
  <c r="E57" i="246"/>
  <c r="E56" i="246"/>
  <c r="E55" i="246"/>
  <c r="E54" i="246"/>
  <c r="E53" i="246"/>
  <c r="E52" i="246"/>
  <c r="E51" i="246"/>
  <c r="E50" i="246"/>
  <c r="E49" i="246"/>
  <c r="E48" i="246"/>
  <c r="E47" i="246"/>
  <c r="E46" i="246"/>
  <c r="E45" i="246"/>
  <c r="D41" i="246"/>
  <c r="E40" i="246"/>
  <c r="E39" i="246"/>
  <c r="E38" i="246"/>
  <c r="E37" i="246"/>
  <c r="E36" i="246"/>
  <c r="E35" i="246"/>
  <c r="E34" i="246"/>
  <c r="E33" i="246"/>
  <c r="E32" i="246"/>
  <c r="E31" i="246"/>
  <c r="E30" i="246"/>
  <c r="E29" i="246"/>
  <c r="E28" i="246"/>
  <c r="E27" i="246"/>
  <c r="E26" i="246"/>
  <c r="E25" i="246"/>
  <c r="E24" i="246"/>
  <c r="E23" i="246"/>
  <c r="E22" i="246"/>
  <c r="E21" i="246"/>
  <c r="E20" i="246"/>
  <c r="E19" i="246"/>
  <c r="E18" i="246"/>
  <c r="E41" i="246" s="1"/>
  <c r="E17" i="246"/>
  <c r="E16" i="246"/>
  <c r="E15" i="246"/>
  <c r="E14" i="246"/>
  <c r="E13" i="246"/>
  <c r="E12" i="246"/>
  <c r="E11" i="246"/>
  <c r="E10" i="246"/>
  <c r="B4" i="246"/>
  <c r="J2" i="246"/>
  <c r="M1" i="246" a="1"/>
  <c r="M1" i="246" s="1"/>
  <c r="D286" i="245"/>
  <c r="E285" i="245"/>
  <c r="E284" i="245"/>
  <c r="E283" i="245"/>
  <c r="E282" i="245"/>
  <c r="E281" i="245"/>
  <c r="E280" i="245"/>
  <c r="E279" i="245"/>
  <c r="E278" i="245"/>
  <c r="E277" i="245"/>
  <c r="E276" i="245"/>
  <c r="E275" i="245"/>
  <c r="E274" i="245"/>
  <c r="E273" i="245"/>
  <c r="E272" i="245"/>
  <c r="E271" i="245"/>
  <c r="E270" i="245"/>
  <c r="E269" i="245"/>
  <c r="E268" i="245"/>
  <c r="E267" i="245"/>
  <c r="E266" i="245"/>
  <c r="E265" i="245"/>
  <c r="E264" i="245"/>
  <c r="E263" i="245"/>
  <c r="E262" i="245"/>
  <c r="E261" i="245"/>
  <c r="E260" i="245"/>
  <c r="E259" i="245"/>
  <c r="E258" i="245"/>
  <c r="E257" i="245"/>
  <c r="E256" i="245"/>
  <c r="E255" i="245"/>
  <c r="D251" i="245"/>
  <c r="E250" i="245"/>
  <c r="E249" i="245"/>
  <c r="E248" i="245"/>
  <c r="E247" i="245"/>
  <c r="E246" i="245"/>
  <c r="E245" i="245"/>
  <c r="E244" i="245"/>
  <c r="E243" i="245"/>
  <c r="E242" i="245"/>
  <c r="E241" i="245"/>
  <c r="E240" i="245"/>
  <c r="E239" i="245"/>
  <c r="E238" i="245"/>
  <c r="E237" i="245"/>
  <c r="E236" i="245"/>
  <c r="E235" i="245"/>
  <c r="E234" i="245"/>
  <c r="E233" i="245"/>
  <c r="E232" i="245"/>
  <c r="E231" i="245"/>
  <c r="E230" i="245"/>
  <c r="E229" i="245"/>
  <c r="E228" i="245"/>
  <c r="E227" i="245"/>
  <c r="E226" i="245"/>
  <c r="E225" i="245"/>
  <c r="E224" i="245"/>
  <c r="E223" i="245"/>
  <c r="E222" i="245"/>
  <c r="E221" i="245"/>
  <c r="E220" i="245"/>
  <c r="D216" i="245"/>
  <c r="E215" i="245"/>
  <c r="E214" i="245"/>
  <c r="E213" i="245"/>
  <c r="E212" i="245"/>
  <c r="E211" i="245"/>
  <c r="E210" i="245"/>
  <c r="E209" i="245"/>
  <c r="E208" i="245"/>
  <c r="E207" i="245"/>
  <c r="E206" i="245"/>
  <c r="E205" i="245"/>
  <c r="E204" i="245"/>
  <c r="E203" i="245"/>
  <c r="E202" i="245"/>
  <c r="E201" i="245"/>
  <c r="E200" i="245"/>
  <c r="E199" i="245"/>
  <c r="E198" i="245"/>
  <c r="E197" i="245"/>
  <c r="E196" i="245"/>
  <c r="E195" i="245"/>
  <c r="E194" i="245"/>
  <c r="E193" i="245"/>
  <c r="E192" i="245"/>
  <c r="E191" i="245"/>
  <c r="E190" i="245"/>
  <c r="E189" i="245"/>
  <c r="E188" i="245"/>
  <c r="E187" i="245"/>
  <c r="E186" i="245"/>
  <c r="E185" i="245"/>
  <c r="D181" i="245"/>
  <c r="E180" i="245"/>
  <c r="E179" i="245"/>
  <c r="E178" i="245"/>
  <c r="E177" i="245"/>
  <c r="E176" i="245"/>
  <c r="E175" i="245"/>
  <c r="E174" i="245"/>
  <c r="E173" i="245"/>
  <c r="E172" i="245"/>
  <c r="E171" i="245"/>
  <c r="E170" i="245"/>
  <c r="E169" i="245"/>
  <c r="E168" i="245"/>
  <c r="E167" i="245"/>
  <c r="E166" i="245"/>
  <c r="E165" i="245"/>
  <c r="E164" i="245"/>
  <c r="E163" i="245"/>
  <c r="E162" i="245"/>
  <c r="E161" i="245"/>
  <c r="E160" i="245"/>
  <c r="E159" i="245"/>
  <c r="E158" i="245"/>
  <c r="E157" i="245"/>
  <c r="E156" i="245"/>
  <c r="E155" i="245"/>
  <c r="E154" i="245"/>
  <c r="E153" i="245"/>
  <c r="E152" i="245"/>
  <c r="E151" i="245"/>
  <c r="E150" i="245"/>
  <c r="D146" i="245"/>
  <c r="E145" i="245"/>
  <c r="E144" i="245"/>
  <c r="E143" i="245"/>
  <c r="E142" i="245"/>
  <c r="E141" i="245"/>
  <c r="E140" i="245"/>
  <c r="E139" i="245"/>
  <c r="E138" i="245"/>
  <c r="E137" i="245"/>
  <c r="E136" i="245"/>
  <c r="E135" i="245"/>
  <c r="E134" i="245"/>
  <c r="E133" i="245"/>
  <c r="E132" i="245"/>
  <c r="E131" i="245"/>
  <c r="E130" i="245"/>
  <c r="E129" i="245"/>
  <c r="E128" i="245"/>
  <c r="E127" i="245"/>
  <c r="E126" i="245"/>
  <c r="E125" i="245"/>
  <c r="E124" i="245"/>
  <c r="E123" i="245"/>
  <c r="E122" i="245"/>
  <c r="E121" i="245"/>
  <c r="E120" i="245"/>
  <c r="E119" i="245"/>
  <c r="E118" i="245"/>
  <c r="E117" i="245"/>
  <c r="E116" i="245"/>
  <c r="E115" i="245"/>
  <c r="D111" i="245"/>
  <c r="E110" i="245"/>
  <c r="E109" i="245"/>
  <c r="E108" i="245"/>
  <c r="E107" i="245"/>
  <c r="E106" i="245"/>
  <c r="E105" i="245"/>
  <c r="E104" i="245"/>
  <c r="E103" i="245"/>
  <c r="E102" i="245"/>
  <c r="E101" i="245"/>
  <c r="E100" i="245"/>
  <c r="E99" i="245"/>
  <c r="E98" i="245"/>
  <c r="E97" i="245"/>
  <c r="E96" i="245"/>
  <c r="E95" i="245"/>
  <c r="E94" i="245"/>
  <c r="E93" i="245"/>
  <c r="E92" i="245"/>
  <c r="E91" i="245"/>
  <c r="E90" i="245"/>
  <c r="E89" i="245"/>
  <c r="E88" i="245"/>
  <c r="E87" i="245"/>
  <c r="E86" i="245"/>
  <c r="E85" i="245"/>
  <c r="E84" i="245"/>
  <c r="E83" i="245"/>
  <c r="E82" i="245"/>
  <c r="E81" i="245"/>
  <c r="E80" i="245"/>
  <c r="D76" i="245"/>
  <c r="E75" i="245"/>
  <c r="E74" i="245"/>
  <c r="E73" i="245"/>
  <c r="E72" i="245"/>
  <c r="E71" i="245"/>
  <c r="E70" i="245"/>
  <c r="E69" i="245"/>
  <c r="E68" i="245"/>
  <c r="E67" i="245"/>
  <c r="E66" i="245"/>
  <c r="E65" i="245"/>
  <c r="E64" i="245"/>
  <c r="E63" i="245"/>
  <c r="E62" i="245"/>
  <c r="E61" i="245"/>
  <c r="E60" i="245"/>
  <c r="E59" i="245"/>
  <c r="E58" i="245"/>
  <c r="E57" i="245"/>
  <c r="E56" i="245"/>
  <c r="E55" i="245"/>
  <c r="E54" i="245"/>
  <c r="E53" i="245"/>
  <c r="E52" i="245"/>
  <c r="E51" i="245"/>
  <c r="E50" i="245"/>
  <c r="E49" i="245"/>
  <c r="E48" i="245"/>
  <c r="E47" i="245"/>
  <c r="E46" i="245"/>
  <c r="E45" i="245"/>
  <c r="D41" i="245"/>
  <c r="E40" i="245"/>
  <c r="E39" i="245"/>
  <c r="E38" i="245"/>
  <c r="E37" i="245"/>
  <c r="E36" i="245"/>
  <c r="E35" i="245"/>
  <c r="E34" i="245"/>
  <c r="E33" i="245"/>
  <c r="E32" i="245"/>
  <c r="E31" i="245"/>
  <c r="E30" i="245"/>
  <c r="E29" i="245"/>
  <c r="E28" i="245"/>
  <c r="E27" i="245"/>
  <c r="E26" i="245"/>
  <c r="E25" i="245"/>
  <c r="E24" i="245"/>
  <c r="E41" i="245" s="1"/>
  <c r="E23" i="245"/>
  <c r="E22" i="245"/>
  <c r="E21" i="245"/>
  <c r="E20" i="245"/>
  <c r="E19" i="245"/>
  <c r="E18" i="245"/>
  <c r="E17" i="245"/>
  <c r="E16" i="245"/>
  <c r="E15" i="245"/>
  <c r="E14" i="245"/>
  <c r="E13" i="245"/>
  <c r="E12" i="245"/>
  <c r="E11" i="245"/>
  <c r="E10" i="245"/>
  <c r="B4" i="245"/>
  <c r="J2" i="245"/>
  <c r="M1" i="245" a="1"/>
  <c r="M1" i="245" s="1"/>
  <c r="D286" i="244"/>
  <c r="E285" i="244"/>
  <c r="E284" i="244"/>
  <c r="E283" i="244"/>
  <c r="E282" i="244"/>
  <c r="E281" i="244"/>
  <c r="E280" i="244"/>
  <c r="E279" i="244"/>
  <c r="E278" i="244"/>
  <c r="E277" i="244"/>
  <c r="E276" i="244"/>
  <c r="E275" i="244"/>
  <c r="E274" i="244"/>
  <c r="E273" i="244"/>
  <c r="E272" i="244"/>
  <c r="E271" i="244"/>
  <c r="E270" i="244"/>
  <c r="E269" i="244"/>
  <c r="E268" i="244"/>
  <c r="E267" i="244"/>
  <c r="E266" i="244"/>
  <c r="E265" i="244"/>
  <c r="E264" i="244"/>
  <c r="E263" i="244"/>
  <c r="E262" i="244"/>
  <c r="E261" i="244"/>
  <c r="E260" i="244"/>
  <c r="E259" i="244"/>
  <c r="E258" i="244"/>
  <c r="E257" i="244"/>
  <c r="E256" i="244"/>
  <c r="E255" i="244"/>
  <c r="D251" i="244"/>
  <c r="E250" i="244"/>
  <c r="E249" i="244"/>
  <c r="E248" i="244"/>
  <c r="E247" i="244"/>
  <c r="E246" i="244"/>
  <c r="E245" i="244"/>
  <c r="E244" i="244"/>
  <c r="E243" i="244"/>
  <c r="E242" i="244"/>
  <c r="E241" i="244"/>
  <c r="E240" i="244"/>
  <c r="E239" i="244"/>
  <c r="E238" i="244"/>
  <c r="E237" i="244"/>
  <c r="E236" i="244"/>
  <c r="E235" i="244"/>
  <c r="E234" i="244"/>
  <c r="E233" i="244"/>
  <c r="E232" i="244"/>
  <c r="E231" i="244"/>
  <c r="E230" i="244"/>
  <c r="E229" i="244"/>
  <c r="E228" i="244"/>
  <c r="E227" i="244"/>
  <c r="E226" i="244"/>
  <c r="E225" i="244"/>
  <c r="E224" i="244"/>
  <c r="E223" i="244"/>
  <c r="E222" i="244"/>
  <c r="E221" i="244"/>
  <c r="E220" i="244"/>
  <c r="E251" i="244" s="1"/>
  <c r="D216" i="244"/>
  <c r="E215" i="244"/>
  <c r="E214" i="244"/>
  <c r="E213" i="244"/>
  <c r="E212" i="244"/>
  <c r="E211" i="244"/>
  <c r="E210" i="244"/>
  <c r="E209" i="244"/>
  <c r="E208" i="244"/>
  <c r="E207" i="244"/>
  <c r="E206" i="244"/>
  <c r="E205" i="244"/>
  <c r="E204" i="244"/>
  <c r="E203" i="244"/>
  <c r="E202" i="244"/>
  <c r="E201" i="244"/>
  <c r="E200" i="244"/>
  <c r="E199" i="244"/>
  <c r="E198" i="244"/>
  <c r="E197" i="244"/>
  <c r="E196" i="244"/>
  <c r="E195" i="244"/>
  <c r="E194" i="244"/>
  <c r="E193" i="244"/>
  <c r="E192" i="244"/>
  <c r="E191" i="244"/>
  <c r="E190" i="244"/>
  <c r="E189" i="244"/>
  <c r="E188" i="244"/>
  <c r="E187" i="244"/>
  <c r="E186" i="244"/>
  <c r="E216" i="244" s="1"/>
  <c r="E185" i="244"/>
  <c r="D181" i="244"/>
  <c r="E180" i="244"/>
  <c r="E179" i="244"/>
  <c r="E178" i="244"/>
  <c r="E177" i="244"/>
  <c r="E176" i="244"/>
  <c r="E175" i="244"/>
  <c r="E174" i="244"/>
  <c r="E173" i="244"/>
  <c r="E172" i="244"/>
  <c r="E171" i="244"/>
  <c r="E170" i="244"/>
  <c r="E169" i="244"/>
  <c r="E168" i="244"/>
  <c r="E167" i="244"/>
  <c r="E166" i="244"/>
  <c r="E165" i="244"/>
  <c r="E164" i="244"/>
  <c r="E163" i="244"/>
  <c r="E162" i="244"/>
  <c r="E161" i="244"/>
  <c r="E160" i="244"/>
  <c r="E159" i="244"/>
  <c r="E158" i="244"/>
  <c r="E157" i="244"/>
  <c r="E156" i="244"/>
  <c r="E155" i="244"/>
  <c r="E154" i="244"/>
  <c r="E153" i="244"/>
  <c r="E152" i="244"/>
  <c r="E151" i="244"/>
  <c r="E181" i="244" s="1"/>
  <c r="E150" i="244"/>
  <c r="D146" i="244"/>
  <c r="E145" i="244"/>
  <c r="E144" i="244"/>
  <c r="E143" i="244"/>
  <c r="E142" i="244"/>
  <c r="E141" i="244"/>
  <c r="E140" i="244"/>
  <c r="E139" i="244"/>
  <c r="E138" i="244"/>
  <c r="E137" i="244"/>
  <c r="E136" i="244"/>
  <c r="E135" i="244"/>
  <c r="E134" i="244"/>
  <c r="E133" i="244"/>
  <c r="E132" i="244"/>
  <c r="E131" i="244"/>
  <c r="E130" i="244"/>
  <c r="E129" i="244"/>
  <c r="E128" i="244"/>
  <c r="E127" i="244"/>
  <c r="E126" i="244"/>
  <c r="E125" i="244"/>
  <c r="E124" i="244"/>
  <c r="E123" i="244"/>
  <c r="E122" i="244"/>
  <c r="E121" i="244"/>
  <c r="E120" i="244"/>
  <c r="E119" i="244"/>
  <c r="E118" i="244"/>
  <c r="E117" i="244"/>
  <c r="E116" i="244"/>
  <c r="E115" i="244"/>
  <c r="D111" i="244"/>
  <c r="E110" i="244"/>
  <c r="E109" i="244"/>
  <c r="E108" i="244"/>
  <c r="E107" i="244"/>
  <c r="E106" i="244"/>
  <c r="E105" i="244"/>
  <c r="E104" i="244"/>
  <c r="E103" i="244"/>
  <c r="E102" i="244"/>
  <c r="E101" i="244"/>
  <c r="E100" i="244"/>
  <c r="E99" i="244"/>
  <c r="E98" i="244"/>
  <c r="E97" i="244"/>
  <c r="E96" i="244"/>
  <c r="E95" i="244"/>
  <c r="E94" i="244"/>
  <c r="E93" i="244"/>
  <c r="E92" i="244"/>
  <c r="E91" i="244"/>
  <c r="E90" i="244"/>
  <c r="E89" i="244"/>
  <c r="E88" i="244"/>
  <c r="E87" i="244"/>
  <c r="E86" i="244"/>
  <c r="E85" i="244"/>
  <c r="E84" i="244"/>
  <c r="E83" i="244"/>
  <c r="E82" i="244"/>
  <c r="E81" i="244"/>
  <c r="E80" i="244"/>
  <c r="D76" i="244"/>
  <c r="E75" i="244"/>
  <c r="E74" i="244"/>
  <c r="E73" i="244"/>
  <c r="E72" i="244"/>
  <c r="E71" i="244"/>
  <c r="E70" i="244"/>
  <c r="E69" i="244"/>
  <c r="E68" i="244"/>
  <c r="E67" i="244"/>
  <c r="E66" i="244"/>
  <c r="E65" i="244"/>
  <c r="E64" i="244"/>
  <c r="E63" i="244"/>
  <c r="E62" i="244"/>
  <c r="E61" i="244"/>
  <c r="E60" i="244"/>
  <c r="E59" i="244"/>
  <c r="E58" i="244"/>
  <c r="E57" i="244"/>
  <c r="E56" i="244"/>
  <c r="E55" i="244"/>
  <c r="E54" i="244"/>
  <c r="E53" i="244"/>
  <c r="E52" i="244"/>
  <c r="E51" i="244"/>
  <c r="E50" i="244"/>
  <c r="E49" i="244"/>
  <c r="E48" i="244"/>
  <c r="E47" i="244"/>
  <c r="E46" i="244"/>
  <c r="E45" i="244"/>
  <c r="D41" i="244"/>
  <c r="E40" i="244"/>
  <c r="E39" i="244"/>
  <c r="E38" i="244"/>
  <c r="E37" i="244"/>
  <c r="E36" i="244"/>
  <c r="E35" i="244"/>
  <c r="E34" i="244"/>
  <c r="E33" i="244"/>
  <c r="E32" i="244"/>
  <c r="E31" i="244"/>
  <c r="E30" i="244"/>
  <c r="E29" i="244"/>
  <c r="E28" i="244"/>
  <c r="E27" i="244"/>
  <c r="E26" i="244"/>
  <c r="E25" i="244"/>
  <c r="E24" i="244"/>
  <c r="E23" i="244"/>
  <c r="E22" i="244"/>
  <c r="E21" i="244"/>
  <c r="E20" i="244"/>
  <c r="E19" i="244"/>
  <c r="E18" i="244"/>
  <c r="E17" i="244"/>
  <c r="E16" i="244"/>
  <c r="E15" i="244"/>
  <c r="E14" i="244"/>
  <c r="E13" i="244"/>
  <c r="E12" i="244"/>
  <c r="E11" i="244"/>
  <c r="E41" i="244" s="1"/>
  <c r="E10" i="244"/>
  <c r="B4" i="244"/>
  <c r="J2" i="244"/>
  <c r="M1" i="244" a="1"/>
  <c r="M1" i="244" s="1"/>
  <c r="D286" i="243"/>
  <c r="E285" i="243"/>
  <c r="E284" i="243"/>
  <c r="E283" i="243"/>
  <c r="E282" i="243"/>
  <c r="E281" i="243"/>
  <c r="E280" i="243"/>
  <c r="E279" i="243"/>
  <c r="E278" i="243"/>
  <c r="E277" i="243"/>
  <c r="E276" i="243"/>
  <c r="E275" i="243"/>
  <c r="E274" i="243"/>
  <c r="E273" i="243"/>
  <c r="E272" i="243"/>
  <c r="E271" i="243"/>
  <c r="E270" i="243"/>
  <c r="E269" i="243"/>
  <c r="E268" i="243"/>
  <c r="E267" i="243"/>
  <c r="E266" i="243"/>
  <c r="E265" i="243"/>
  <c r="E264" i="243"/>
  <c r="E263" i="243"/>
  <c r="E262" i="243"/>
  <c r="E261" i="243"/>
  <c r="E260" i="243"/>
  <c r="E259" i="243"/>
  <c r="E258" i="243"/>
  <c r="E257" i="243"/>
  <c r="E256" i="243"/>
  <c r="E255" i="243"/>
  <c r="D251" i="243"/>
  <c r="E250" i="243"/>
  <c r="E249" i="243"/>
  <c r="E248" i="243"/>
  <c r="E247" i="243"/>
  <c r="E246" i="243"/>
  <c r="E245" i="243"/>
  <c r="E244" i="243"/>
  <c r="E243" i="243"/>
  <c r="E242" i="243"/>
  <c r="E241" i="243"/>
  <c r="E240" i="243"/>
  <c r="E239" i="243"/>
  <c r="E238" i="243"/>
  <c r="E237" i="243"/>
  <c r="E236" i="243"/>
  <c r="E235" i="243"/>
  <c r="E234" i="243"/>
  <c r="E233" i="243"/>
  <c r="E232" i="243"/>
  <c r="E231" i="243"/>
  <c r="E230" i="243"/>
  <c r="E229" i="243"/>
  <c r="E228" i="243"/>
  <c r="E227" i="243"/>
  <c r="E226" i="243"/>
  <c r="E225" i="243"/>
  <c r="E224" i="243"/>
  <c r="E223" i="243"/>
  <c r="E222" i="243"/>
  <c r="E221" i="243"/>
  <c r="E251" i="243" s="1"/>
  <c r="E220" i="243"/>
  <c r="D216" i="243"/>
  <c r="E215" i="243"/>
  <c r="E214" i="243"/>
  <c r="E213" i="243"/>
  <c r="E212" i="243"/>
  <c r="E211" i="243"/>
  <c r="E210" i="243"/>
  <c r="E209" i="243"/>
  <c r="E208" i="243"/>
  <c r="E207" i="243"/>
  <c r="E206" i="243"/>
  <c r="E205" i="243"/>
  <c r="E204" i="243"/>
  <c r="E203" i="243"/>
  <c r="E202" i="243"/>
  <c r="E201" i="243"/>
  <c r="E200" i="243"/>
  <c r="E199" i="243"/>
  <c r="E198" i="243"/>
  <c r="E197" i="243"/>
  <c r="E196" i="243"/>
  <c r="E195" i="243"/>
  <c r="E194" i="243"/>
  <c r="E193" i="243"/>
  <c r="E192" i="243"/>
  <c r="E191" i="243"/>
  <c r="E190" i="243"/>
  <c r="E189" i="243"/>
  <c r="E188" i="243"/>
  <c r="E187" i="243"/>
  <c r="E186" i="243"/>
  <c r="E185" i="243"/>
  <c r="D181" i="243"/>
  <c r="E180" i="243"/>
  <c r="E179" i="243"/>
  <c r="E178" i="243"/>
  <c r="E177" i="243"/>
  <c r="E176" i="243"/>
  <c r="E175" i="243"/>
  <c r="E174" i="243"/>
  <c r="E173" i="243"/>
  <c r="E172" i="243"/>
  <c r="E171" i="243"/>
  <c r="E170" i="243"/>
  <c r="E169" i="243"/>
  <c r="E168" i="243"/>
  <c r="E167" i="243"/>
  <c r="E166" i="243"/>
  <c r="E165" i="243"/>
  <c r="E164" i="243"/>
  <c r="E163" i="243"/>
  <c r="E162" i="243"/>
  <c r="E161" i="243"/>
  <c r="E160" i="243"/>
  <c r="E159" i="243"/>
  <c r="E158" i="243"/>
  <c r="E157" i="243"/>
  <c r="E156" i="243"/>
  <c r="E155" i="243"/>
  <c r="E154" i="243"/>
  <c r="E153" i="243"/>
  <c r="E152" i="243"/>
  <c r="E151" i="243"/>
  <c r="E150" i="243"/>
  <c r="D146" i="243"/>
  <c r="E145" i="243"/>
  <c r="E144" i="243"/>
  <c r="E143" i="243"/>
  <c r="E142" i="243"/>
  <c r="E141" i="243"/>
  <c r="E140" i="243"/>
  <c r="E139" i="243"/>
  <c r="E138" i="243"/>
  <c r="E137" i="243"/>
  <c r="E136" i="243"/>
  <c r="E135" i="243"/>
  <c r="E134" i="243"/>
  <c r="E133" i="243"/>
  <c r="E132" i="243"/>
  <c r="E131" i="243"/>
  <c r="E130" i="243"/>
  <c r="E129" i="243"/>
  <c r="E128" i="243"/>
  <c r="E127" i="243"/>
  <c r="E126" i="243"/>
  <c r="E125" i="243"/>
  <c r="E124" i="243"/>
  <c r="E123" i="243"/>
  <c r="E122" i="243"/>
  <c r="E121" i="243"/>
  <c r="E120" i="243"/>
  <c r="E119" i="243"/>
  <c r="E118" i="243"/>
  <c r="E117" i="243"/>
  <c r="E116" i="243"/>
  <c r="E115" i="243"/>
  <c r="D111" i="243"/>
  <c r="E110" i="243"/>
  <c r="E109" i="243"/>
  <c r="E108" i="243"/>
  <c r="E107" i="243"/>
  <c r="E106" i="243"/>
  <c r="E105" i="243"/>
  <c r="E104" i="243"/>
  <c r="E103" i="243"/>
  <c r="E102" i="243"/>
  <c r="E101" i="243"/>
  <c r="E100" i="243"/>
  <c r="E99" i="243"/>
  <c r="E98" i="243"/>
  <c r="E97" i="243"/>
  <c r="E96" i="243"/>
  <c r="E95" i="243"/>
  <c r="E94" i="243"/>
  <c r="E93" i="243"/>
  <c r="E92" i="243"/>
  <c r="E91" i="243"/>
  <c r="E90" i="243"/>
  <c r="E89" i="243"/>
  <c r="E88" i="243"/>
  <c r="E87" i="243"/>
  <c r="E86" i="243"/>
  <c r="E85" i="243"/>
  <c r="E84" i="243"/>
  <c r="E83" i="243"/>
  <c r="E82" i="243"/>
  <c r="E81" i="243"/>
  <c r="E80" i="243"/>
  <c r="D76" i="243"/>
  <c r="E75" i="243"/>
  <c r="E74" i="243"/>
  <c r="E73" i="243"/>
  <c r="E72" i="243"/>
  <c r="E71" i="243"/>
  <c r="E70" i="243"/>
  <c r="E69" i="243"/>
  <c r="E68" i="243"/>
  <c r="E67" i="243"/>
  <c r="E66" i="243"/>
  <c r="E65" i="243"/>
  <c r="E64" i="243"/>
  <c r="E63" i="243"/>
  <c r="E62" i="243"/>
  <c r="E61" i="243"/>
  <c r="E60" i="243"/>
  <c r="E59" i="243"/>
  <c r="E58" i="243"/>
  <c r="E57" i="243"/>
  <c r="E56" i="243"/>
  <c r="E55" i="243"/>
  <c r="E54" i="243"/>
  <c r="E53" i="243"/>
  <c r="E52" i="243"/>
  <c r="E51" i="243"/>
  <c r="E50" i="243"/>
  <c r="E49" i="243"/>
  <c r="E48" i="243"/>
  <c r="E47" i="243"/>
  <c r="E76" i="243" s="1"/>
  <c r="E46" i="243"/>
  <c r="E45" i="243"/>
  <c r="D41" i="243"/>
  <c r="E40" i="243"/>
  <c r="E39" i="243"/>
  <c r="E38" i="243"/>
  <c r="E37" i="243"/>
  <c r="E36" i="243"/>
  <c r="E35" i="243"/>
  <c r="E34" i="243"/>
  <c r="E33" i="243"/>
  <c r="E32" i="243"/>
  <c r="E31" i="243"/>
  <c r="E30" i="243"/>
  <c r="E29" i="243"/>
  <c r="E28" i="243"/>
  <c r="E27" i="243"/>
  <c r="E26" i="243"/>
  <c r="E25" i="243"/>
  <c r="E24" i="243"/>
  <c r="E23" i="243"/>
  <c r="E22" i="243"/>
  <c r="E21" i="243"/>
  <c r="E20" i="243"/>
  <c r="E19" i="243"/>
  <c r="E18" i="243"/>
  <c r="E17" i="243"/>
  <c r="E16" i="243"/>
  <c r="E15" i="243"/>
  <c r="E14" i="243"/>
  <c r="E13" i="243"/>
  <c r="E12" i="243"/>
  <c r="E11" i="243"/>
  <c r="E41" i="243" s="1"/>
  <c r="E10" i="243"/>
  <c r="B4" i="243"/>
  <c r="J2" i="243"/>
  <c r="M1" i="243" a="1"/>
  <c r="M1" i="243" s="1"/>
  <c r="K1" i="243" s="1" a="1"/>
  <c r="K1" i="243" s="1"/>
  <c r="J6" i="243" s="1"/>
  <c r="D286" i="242"/>
  <c r="E285" i="242"/>
  <c r="E284" i="242"/>
  <c r="E283" i="242"/>
  <c r="E282" i="242"/>
  <c r="E281" i="242"/>
  <c r="E280" i="242"/>
  <c r="E279" i="242"/>
  <c r="E278" i="242"/>
  <c r="E277" i="242"/>
  <c r="E276" i="242"/>
  <c r="E275" i="242"/>
  <c r="E274" i="242"/>
  <c r="E273" i="242"/>
  <c r="E272" i="242"/>
  <c r="E271" i="242"/>
  <c r="E270" i="242"/>
  <c r="E269" i="242"/>
  <c r="E268" i="242"/>
  <c r="E267" i="242"/>
  <c r="E266" i="242"/>
  <c r="E265" i="242"/>
  <c r="E264" i="242"/>
  <c r="E263" i="242"/>
  <c r="E262" i="242"/>
  <c r="E261" i="242"/>
  <c r="E260" i="242"/>
  <c r="E259" i="242"/>
  <c r="E258" i="242"/>
  <c r="E257" i="242"/>
  <c r="E256" i="242"/>
  <c r="E286" i="242" s="1"/>
  <c r="E255" i="242"/>
  <c r="D251" i="242"/>
  <c r="E250" i="242"/>
  <c r="E249" i="242"/>
  <c r="E248" i="242"/>
  <c r="E247" i="242"/>
  <c r="E246" i="242"/>
  <c r="E245" i="242"/>
  <c r="E244" i="242"/>
  <c r="E243" i="242"/>
  <c r="E242" i="242"/>
  <c r="E241" i="242"/>
  <c r="E240" i="242"/>
  <c r="E239" i="242"/>
  <c r="E238" i="242"/>
  <c r="E237" i="242"/>
  <c r="E236" i="242"/>
  <c r="E235" i="242"/>
  <c r="E234" i="242"/>
  <c r="E233" i="242"/>
  <c r="E232" i="242"/>
  <c r="E231" i="242"/>
  <c r="E230" i="242"/>
  <c r="E229" i="242"/>
  <c r="E228" i="242"/>
  <c r="E227" i="242"/>
  <c r="E226" i="242"/>
  <c r="E225" i="242"/>
  <c r="E224" i="242"/>
  <c r="E223" i="242"/>
  <c r="E222" i="242"/>
  <c r="E221" i="242"/>
  <c r="E220" i="242"/>
  <c r="D216" i="242"/>
  <c r="E215" i="242"/>
  <c r="E214" i="242"/>
  <c r="E213" i="242"/>
  <c r="E212" i="242"/>
  <c r="E211" i="242"/>
  <c r="E210" i="242"/>
  <c r="E209" i="242"/>
  <c r="E208" i="242"/>
  <c r="E207" i="242"/>
  <c r="E206" i="242"/>
  <c r="E205" i="242"/>
  <c r="E204" i="242"/>
  <c r="E203" i="242"/>
  <c r="E202" i="242"/>
  <c r="E201" i="242"/>
  <c r="E200" i="242"/>
  <c r="E199" i="242"/>
  <c r="E198" i="242"/>
  <c r="E197" i="242"/>
  <c r="E196" i="242"/>
  <c r="E195" i="242"/>
  <c r="E194" i="242"/>
  <c r="E193" i="242"/>
  <c r="E192" i="242"/>
  <c r="E191" i="242"/>
  <c r="E190" i="242"/>
  <c r="E189" i="242"/>
  <c r="E188" i="242"/>
  <c r="E187" i="242"/>
  <c r="E186" i="242"/>
  <c r="E185" i="242"/>
  <c r="E216" i="242" s="1"/>
  <c r="D181" i="242"/>
  <c r="E180" i="242"/>
  <c r="E179" i="242"/>
  <c r="E178" i="242"/>
  <c r="E177" i="242"/>
  <c r="E176" i="242"/>
  <c r="E175" i="242"/>
  <c r="E174" i="242"/>
  <c r="E173" i="242"/>
  <c r="E172" i="242"/>
  <c r="E171" i="242"/>
  <c r="E170" i="242"/>
  <c r="E169" i="242"/>
  <c r="E168" i="242"/>
  <c r="E167" i="242"/>
  <c r="E166" i="242"/>
  <c r="E165" i="242"/>
  <c r="E164" i="242"/>
  <c r="E163" i="242"/>
  <c r="E162" i="242"/>
  <c r="E161" i="242"/>
  <c r="E160" i="242"/>
  <c r="E159" i="242"/>
  <c r="E158" i="242"/>
  <c r="E157" i="242"/>
  <c r="E156" i="242"/>
  <c r="E155" i="242"/>
  <c r="E154" i="242"/>
  <c r="E153" i="242"/>
  <c r="E152" i="242"/>
  <c r="E151" i="242"/>
  <c r="E150" i="242"/>
  <c r="D146" i="242"/>
  <c r="E145" i="242"/>
  <c r="E144" i="242"/>
  <c r="E143" i="242"/>
  <c r="E142" i="242"/>
  <c r="E141" i="242"/>
  <c r="E140" i="242"/>
  <c r="E139" i="242"/>
  <c r="E138" i="242"/>
  <c r="E137" i="242"/>
  <c r="E136" i="242"/>
  <c r="E135" i="242"/>
  <c r="E134" i="242"/>
  <c r="E133" i="242"/>
  <c r="E132" i="242"/>
  <c r="E131" i="242"/>
  <c r="E130" i="242"/>
  <c r="E129" i="242"/>
  <c r="E128" i="242"/>
  <c r="E127" i="242"/>
  <c r="E126" i="242"/>
  <c r="E125" i="242"/>
  <c r="E124" i="242"/>
  <c r="E123" i="242"/>
  <c r="E122" i="242"/>
  <c r="E121" i="242"/>
  <c r="E120" i="242"/>
  <c r="E119" i="242"/>
  <c r="E118" i="242"/>
  <c r="E117" i="242"/>
  <c r="E116" i="242"/>
  <c r="E115" i="242"/>
  <c r="E146" i="242" s="1"/>
  <c r="D111" i="242"/>
  <c r="E110" i="242"/>
  <c r="E109" i="242"/>
  <c r="E108" i="242"/>
  <c r="E107" i="242"/>
  <c r="E106" i="242"/>
  <c r="E105" i="242"/>
  <c r="E104" i="242"/>
  <c r="E103" i="242"/>
  <c r="E102" i="242"/>
  <c r="E101" i="242"/>
  <c r="E100" i="242"/>
  <c r="E99" i="242"/>
  <c r="E98" i="242"/>
  <c r="E97" i="242"/>
  <c r="E96" i="242"/>
  <c r="E95" i="242"/>
  <c r="E94" i="242"/>
  <c r="E93" i="242"/>
  <c r="E92" i="242"/>
  <c r="E91" i="242"/>
  <c r="E90" i="242"/>
  <c r="E89" i="242"/>
  <c r="E88" i="242"/>
  <c r="E87" i="242"/>
  <c r="E86" i="242"/>
  <c r="E85" i="242"/>
  <c r="E84" i="242"/>
  <c r="E83" i="242"/>
  <c r="E82" i="242"/>
  <c r="E81" i="242"/>
  <c r="E111" i="242" s="1"/>
  <c r="E80" i="242"/>
  <c r="D76" i="242"/>
  <c r="E75" i="242"/>
  <c r="E74" i="242"/>
  <c r="E73" i="242"/>
  <c r="E72" i="242"/>
  <c r="E71" i="242"/>
  <c r="E70" i="242"/>
  <c r="E69" i="242"/>
  <c r="E68" i="242"/>
  <c r="E67" i="242"/>
  <c r="E66" i="242"/>
  <c r="E65" i="242"/>
  <c r="E64" i="242"/>
  <c r="E63" i="242"/>
  <c r="E62" i="242"/>
  <c r="E61" i="242"/>
  <c r="E60" i="242"/>
  <c r="E59" i="242"/>
  <c r="E58" i="242"/>
  <c r="E57" i="242"/>
  <c r="E56" i="242"/>
  <c r="E55" i="242"/>
  <c r="E54" i="242"/>
  <c r="E53" i="242"/>
  <c r="E52" i="242"/>
  <c r="E51" i="242"/>
  <c r="E50" i="242"/>
  <c r="E49" i="242"/>
  <c r="E48" i="242"/>
  <c r="E47" i="242"/>
  <c r="E46" i="242"/>
  <c r="E76" i="242" s="1"/>
  <c r="E45" i="242"/>
  <c r="D41" i="242"/>
  <c r="E40" i="242"/>
  <c r="E39" i="242"/>
  <c r="E38" i="242"/>
  <c r="E37" i="242"/>
  <c r="E36" i="242"/>
  <c r="E35" i="242"/>
  <c r="E34" i="242"/>
  <c r="E33" i="242"/>
  <c r="E32" i="242"/>
  <c r="E31" i="242"/>
  <c r="E30" i="242"/>
  <c r="E29" i="242"/>
  <c r="E28" i="242"/>
  <c r="E27" i="242"/>
  <c r="E26" i="242"/>
  <c r="E25" i="242"/>
  <c r="E24" i="242"/>
  <c r="E23" i="242"/>
  <c r="E22" i="242"/>
  <c r="E21" i="242"/>
  <c r="E20" i="242"/>
  <c r="E19" i="242"/>
  <c r="E18" i="242"/>
  <c r="E17" i="242"/>
  <c r="E16" i="242"/>
  <c r="E15" i="242"/>
  <c r="E14" i="242"/>
  <c r="E13" i="242"/>
  <c r="E12" i="242"/>
  <c r="E11" i="242"/>
  <c r="E41" i="242" s="1"/>
  <c r="E10" i="242"/>
  <c r="B4" i="242"/>
  <c r="J2" i="242"/>
  <c r="M1" i="242" a="1"/>
  <c r="M1" i="242" s="1"/>
  <c r="D286" i="241"/>
  <c r="E285" i="241"/>
  <c r="E284" i="241"/>
  <c r="E283" i="241"/>
  <c r="E282" i="241"/>
  <c r="E281" i="241"/>
  <c r="E280" i="241"/>
  <c r="E279" i="241"/>
  <c r="E278" i="241"/>
  <c r="E277" i="241"/>
  <c r="E276" i="241"/>
  <c r="E275" i="241"/>
  <c r="E274" i="241"/>
  <c r="E273" i="241"/>
  <c r="E272" i="241"/>
  <c r="E271" i="241"/>
  <c r="E270" i="241"/>
  <c r="E269" i="241"/>
  <c r="E268" i="241"/>
  <c r="E267" i="241"/>
  <c r="E266" i="241"/>
  <c r="E265" i="241"/>
  <c r="E264" i="241"/>
  <c r="E263" i="241"/>
  <c r="E262" i="241"/>
  <c r="E261" i="241"/>
  <c r="E260" i="241"/>
  <c r="E259" i="241"/>
  <c r="E258" i="241"/>
  <c r="E257" i="241"/>
  <c r="E256" i="241"/>
  <c r="E255" i="241"/>
  <c r="D251" i="241"/>
  <c r="E250" i="241"/>
  <c r="E249" i="241"/>
  <c r="E248" i="241"/>
  <c r="E247" i="241"/>
  <c r="E246" i="241"/>
  <c r="E245" i="241"/>
  <c r="E244" i="241"/>
  <c r="E243" i="241"/>
  <c r="E242" i="241"/>
  <c r="E241" i="241"/>
  <c r="E240" i="241"/>
  <c r="E239" i="241"/>
  <c r="E238" i="241"/>
  <c r="E237" i="241"/>
  <c r="E236" i="241"/>
  <c r="E235" i="241"/>
  <c r="E234" i="241"/>
  <c r="E233" i="241"/>
  <c r="E232" i="241"/>
  <c r="E231" i="241"/>
  <c r="E230" i="241"/>
  <c r="E229" i="241"/>
  <c r="E228" i="241"/>
  <c r="E227" i="241"/>
  <c r="E226" i="241"/>
  <c r="E225" i="241"/>
  <c r="E224" i="241"/>
  <c r="E223" i="241"/>
  <c r="E222" i="241"/>
  <c r="E221" i="241"/>
  <c r="E220" i="241"/>
  <c r="D216" i="241"/>
  <c r="E215" i="241"/>
  <c r="E214" i="241"/>
  <c r="E213" i="241"/>
  <c r="E212" i="241"/>
  <c r="E211" i="241"/>
  <c r="E210" i="241"/>
  <c r="E209" i="241"/>
  <c r="E208" i="241"/>
  <c r="E207" i="241"/>
  <c r="E206" i="241"/>
  <c r="E205" i="241"/>
  <c r="E204" i="241"/>
  <c r="E203" i="241"/>
  <c r="E202" i="241"/>
  <c r="E201" i="241"/>
  <c r="E200" i="241"/>
  <c r="E199" i="241"/>
  <c r="E198" i="241"/>
  <c r="E197" i="241"/>
  <c r="E196" i="241"/>
  <c r="E195" i="241"/>
  <c r="E194" i="241"/>
  <c r="E193" i="241"/>
  <c r="E192" i="241"/>
  <c r="E191" i="241"/>
  <c r="E190" i="241"/>
  <c r="E189" i="241"/>
  <c r="E188" i="241"/>
  <c r="E187" i="241"/>
  <c r="E186" i="241"/>
  <c r="E185" i="241"/>
  <c r="D181" i="241"/>
  <c r="E180" i="241"/>
  <c r="E179" i="241"/>
  <c r="E178" i="241"/>
  <c r="E177" i="241"/>
  <c r="E176" i="241"/>
  <c r="E175" i="241"/>
  <c r="E174" i="241"/>
  <c r="E173" i="241"/>
  <c r="E172" i="241"/>
  <c r="E171" i="241"/>
  <c r="E170" i="241"/>
  <c r="E169" i="241"/>
  <c r="E168" i="241"/>
  <c r="E167" i="241"/>
  <c r="E166" i="241"/>
  <c r="E165" i="241"/>
  <c r="E164" i="241"/>
  <c r="E163" i="241"/>
  <c r="E162" i="241"/>
  <c r="E161" i="241"/>
  <c r="E160" i="241"/>
  <c r="E159" i="241"/>
  <c r="E158" i="241"/>
  <c r="E157" i="241"/>
  <c r="E156" i="241"/>
  <c r="E155" i="241"/>
  <c r="E154" i="241"/>
  <c r="E153" i="241"/>
  <c r="E152" i="241"/>
  <c r="E151" i="241"/>
  <c r="E150" i="241"/>
  <c r="D146" i="241"/>
  <c r="E145" i="241"/>
  <c r="E144" i="241"/>
  <c r="E143" i="241"/>
  <c r="E142" i="241"/>
  <c r="E141" i="241"/>
  <c r="E140" i="241"/>
  <c r="E139" i="241"/>
  <c r="E138" i="241"/>
  <c r="E137" i="241"/>
  <c r="E136" i="241"/>
  <c r="E135" i="241"/>
  <c r="E134" i="241"/>
  <c r="E133" i="241"/>
  <c r="E132" i="241"/>
  <c r="E131" i="241"/>
  <c r="E130" i="241"/>
  <c r="E129" i="241"/>
  <c r="E128" i="241"/>
  <c r="E127" i="241"/>
  <c r="E126" i="241"/>
  <c r="E125" i="241"/>
  <c r="E124" i="241"/>
  <c r="E123" i="241"/>
  <c r="E122" i="241"/>
  <c r="E121" i="241"/>
  <c r="E120" i="241"/>
  <c r="E119" i="241"/>
  <c r="E118" i="241"/>
  <c r="E117" i="241"/>
  <c r="E116" i="241"/>
  <c r="E115" i="241"/>
  <c r="D111" i="241"/>
  <c r="E110" i="241"/>
  <c r="E109" i="241"/>
  <c r="E108" i="241"/>
  <c r="E107" i="241"/>
  <c r="E106" i="241"/>
  <c r="E105" i="241"/>
  <c r="E104" i="241"/>
  <c r="E103" i="241"/>
  <c r="E102" i="241"/>
  <c r="E101" i="241"/>
  <c r="E100" i="241"/>
  <c r="E99" i="241"/>
  <c r="E98" i="241"/>
  <c r="E97" i="241"/>
  <c r="E96" i="241"/>
  <c r="E95" i="241"/>
  <c r="E94" i="241"/>
  <c r="E93" i="241"/>
  <c r="E92" i="241"/>
  <c r="E91" i="241"/>
  <c r="E90" i="241"/>
  <c r="E89" i="241"/>
  <c r="E88" i="241"/>
  <c r="E87" i="241"/>
  <c r="E86" i="241"/>
  <c r="E85" i="241"/>
  <c r="E84" i="241"/>
  <c r="E83" i="241"/>
  <c r="E82" i="241"/>
  <c r="E81" i="241"/>
  <c r="E80" i="241"/>
  <c r="D76" i="241"/>
  <c r="E75" i="241"/>
  <c r="E74" i="241"/>
  <c r="E73" i="241"/>
  <c r="E72" i="241"/>
  <c r="E71" i="241"/>
  <c r="E70" i="241"/>
  <c r="E69" i="241"/>
  <c r="E68" i="241"/>
  <c r="E67" i="241"/>
  <c r="E66" i="241"/>
  <c r="E65" i="241"/>
  <c r="E64" i="241"/>
  <c r="E63" i="241"/>
  <c r="E62" i="241"/>
  <c r="E61" i="241"/>
  <c r="E60" i="241"/>
  <c r="E59" i="241"/>
  <c r="E58" i="241"/>
  <c r="E57" i="241"/>
  <c r="E56" i="241"/>
  <c r="E55" i="241"/>
  <c r="E54" i="241"/>
  <c r="E53" i="241"/>
  <c r="E52" i="241"/>
  <c r="E51" i="241"/>
  <c r="E50" i="241"/>
  <c r="E49" i="241"/>
  <c r="E48" i="241"/>
  <c r="E47" i="241"/>
  <c r="E46" i="241"/>
  <c r="E45" i="241"/>
  <c r="E76" i="241" s="1"/>
  <c r="D41" i="241"/>
  <c r="E40" i="241"/>
  <c r="E39" i="241"/>
  <c r="E38" i="241"/>
  <c r="E37" i="241"/>
  <c r="E36" i="241"/>
  <c r="E35" i="241"/>
  <c r="E34" i="241"/>
  <c r="E33" i="241"/>
  <c r="E32" i="241"/>
  <c r="E31" i="241"/>
  <c r="E30" i="241"/>
  <c r="E29" i="241"/>
  <c r="E28" i="241"/>
  <c r="E27" i="241"/>
  <c r="E26" i="241"/>
  <c r="E25" i="241"/>
  <c r="E24" i="241"/>
  <c r="E23" i="241"/>
  <c r="E22" i="241"/>
  <c r="E21" i="241"/>
  <c r="E20" i="241"/>
  <c r="E19" i="241"/>
  <c r="E18" i="241"/>
  <c r="E17" i="241"/>
  <c r="E16" i="241"/>
  <c r="E15" i="241"/>
  <c r="E14" i="241"/>
  <c r="E13" i="241"/>
  <c r="E41" i="241" s="1"/>
  <c r="E12" i="241"/>
  <c r="E11" i="241"/>
  <c r="E10" i="241"/>
  <c r="B4" i="241"/>
  <c r="J2" i="241"/>
  <c r="M1" i="241" a="1"/>
  <c r="M1" i="241" s="1"/>
  <c r="A1" i="241" s="1" a="1"/>
  <c r="A1" i="241" s="1"/>
  <c r="D286" i="240"/>
  <c r="E285" i="240"/>
  <c r="E284" i="240"/>
  <c r="E283" i="240"/>
  <c r="E282" i="240"/>
  <c r="E281" i="240"/>
  <c r="E280" i="240"/>
  <c r="E279" i="240"/>
  <c r="E278" i="240"/>
  <c r="E277" i="240"/>
  <c r="E276" i="240"/>
  <c r="E275" i="240"/>
  <c r="E274" i="240"/>
  <c r="E273" i="240"/>
  <c r="E272" i="240"/>
  <c r="E271" i="240"/>
  <c r="E270" i="240"/>
  <c r="E269" i="240"/>
  <c r="E268" i="240"/>
  <c r="E267" i="240"/>
  <c r="E266" i="240"/>
  <c r="E265" i="240"/>
  <c r="E264" i="240"/>
  <c r="E263" i="240"/>
  <c r="E262" i="240"/>
  <c r="E261" i="240"/>
  <c r="E260" i="240"/>
  <c r="E259" i="240"/>
  <c r="E258" i="240"/>
  <c r="E257" i="240"/>
  <c r="E256" i="240"/>
  <c r="E255" i="240"/>
  <c r="D251" i="240"/>
  <c r="E250" i="240"/>
  <c r="E249" i="240"/>
  <c r="E248" i="240"/>
  <c r="E247" i="240"/>
  <c r="E246" i="240"/>
  <c r="E245" i="240"/>
  <c r="E244" i="240"/>
  <c r="E243" i="240"/>
  <c r="E242" i="240"/>
  <c r="E241" i="240"/>
  <c r="E240" i="240"/>
  <c r="E251" i="240" s="1"/>
  <c r="E239" i="240"/>
  <c r="E238" i="240"/>
  <c r="E237" i="240"/>
  <c r="E236" i="240"/>
  <c r="E235" i="240"/>
  <c r="E234" i="240"/>
  <c r="E233" i="240"/>
  <c r="E232" i="240"/>
  <c r="E231" i="240"/>
  <c r="E230" i="240"/>
  <c r="E229" i="240"/>
  <c r="E228" i="240"/>
  <c r="E227" i="240"/>
  <c r="E226" i="240"/>
  <c r="E225" i="240"/>
  <c r="E224" i="240"/>
  <c r="E223" i="240"/>
  <c r="E222" i="240"/>
  <c r="E221" i="240"/>
  <c r="E220" i="240"/>
  <c r="E216" i="240"/>
  <c r="D216" i="240"/>
  <c r="E215" i="240"/>
  <c r="E214" i="240"/>
  <c r="E213" i="240"/>
  <c r="E212" i="240"/>
  <c r="E211" i="240"/>
  <c r="E210" i="240"/>
  <c r="E209" i="240"/>
  <c r="E208" i="240"/>
  <c r="E207" i="240"/>
  <c r="E206" i="240"/>
  <c r="E205" i="240"/>
  <c r="E204" i="240"/>
  <c r="E203" i="240"/>
  <c r="E202" i="240"/>
  <c r="E201" i="240"/>
  <c r="E200" i="240"/>
  <c r="E199" i="240"/>
  <c r="E198" i="240"/>
  <c r="E197" i="240"/>
  <c r="E196" i="240"/>
  <c r="E195" i="240"/>
  <c r="E194" i="240"/>
  <c r="E193" i="240"/>
  <c r="E192" i="240"/>
  <c r="E191" i="240"/>
  <c r="E190" i="240"/>
  <c r="E189" i="240"/>
  <c r="E188" i="240"/>
  <c r="E187" i="240"/>
  <c r="E186" i="240"/>
  <c r="E185" i="240"/>
  <c r="D181" i="240"/>
  <c r="E180" i="240"/>
  <c r="E179" i="240"/>
  <c r="E178" i="240"/>
  <c r="E177" i="240"/>
  <c r="E176" i="240"/>
  <c r="E175" i="240"/>
  <c r="E174" i="240"/>
  <c r="E173" i="240"/>
  <c r="E172" i="240"/>
  <c r="E171" i="240"/>
  <c r="E170" i="240"/>
  <c r="E169" i="240"/>
  <c r="E168" i="240"/>
  <c r="E167" i="240"/>
  <c r="E166" i="240"/>
  <c r="E165" i="240"/>
  <c r="E164" i="240"/>
  <c r="E163" i="240"/>
  <c r="E162" i="240"/>
  <c r="E161" i="240"/>
  <c r="E160" i="240"/>
  <c r="E159" i="240"/>
  <c r="E158" i="240"/>
  <c r="E157" i="240"/>
  <c r="E156" i="240"/>
  <c r="E155" i="240"/>
  <c r="E154" i="240"/>
  <c r="E153" i="240"/>
  <c r="E152" i="240"/>
  <c r="E151" i="240"/>
  <c r="E150" i="240"/>
  <c r="E181" i="240" s="1"/>
  <c r="D146" i="240"/>
  <c r="E145" i="240"/>
  <c r="E144" i="240"/>
  <c r="E143" i="240"/>
  <c r="E142" i="240"/>
  <c r="E141" i="240"/>
  <c r="E140" i="240"/>
  <c r="E139" i="240"/>
  <c r="E138" i="240"/>
  <c r="E137" i="240"/>
  <c r="E136" i="240"/>
  <c r="E135" i="240"/>
  <c r="E134" i="240"/>
  <c r="E133" i="240"/>
  <c r="E132" i="240"/>
  <c r="E131" i="240"/>
  <c r="E130" i="240"/>
  <c r="E129" i="240"/>
  <c r="E128" i="240"/>
  <c r="E127" i="240"/>
  <c r="E126" i="240"/>
  <c r="E125" i="240"/>
  <c r="E124" i="240"/>
  <c r="E123" i="240"/>
  <c r="E122" i="240"/>
  <c r="E121" i="240"/>
  <c r="E120" i="240"/>
  <c r="E119" i="240"/>
  <c r="E118" i="240"/>
  <c r="E117" i="240"/>
  <c r="E116" i="240"/>
  <c r="E115" i="240"/>
  <c r="D111" i="240"/>
  <c r="E110" i="240"/>
  <c r="E109" i="240"/>
  <c r="E108" i="240"/>
  <c r="E107" i="240"/>
  <c r="E106" i="240"/>
  <c r="E105" i="240"/>
  <c r="E104" i="240"/>
  <c r="E103" i="240"/>
  <c r="E102" i="240"/>
  <c r="E101" i="240"/>
  <c r="E100" i="240"/>
  <c r="E99" i="240"/>
  <c r="E98" i="240"/>
  <c r="E97" i="240"/>
  <c r="E96" i="240"/>
  <c r="E95" i="240"/>
  <c r="E94" i="240"/>
  <c r="E93" i="240"/>
  <c r="E92" i="240"/>
  <c r="E91" i="240"/>
  <c r="E90" i="240"/>
  <c r="E89" i="240"/>
  <c r="E88" i="240"/>
  <c r="E87" i="240"/>
  <c r="E86" i="240"/>
  <c r="E85" i="240"/>
  <c r="E84" i="240"/>
  <c r="E83" i="240"/>
  <c r="E82" i="240"/>
  <c r="E81" i="240"/>
  <c r="E80" i="240"/>
  <c r="D76" i="240"/>
  <c r="E75" i="240"/>
  <c r="E74" i="240"/>
  <c r="E73" i="240"/>
  <c r="E72" i="240"/>
  <c r="E71" i="240"/>
  <c r="E70" i="240"/>
  <c r="E69" i="240"/>
  <c r="E68" i="240"/>
  <c r="E67" i="240"/>
  <c r="E66" i="240"/>
  <c r="E65" i="240"/>
  <c r="E64" i="240"/>
  <c r="E63" i="240"/>
  <c r="E62" i="240"/>
  <c r="E61" i="240"/>
  <c r="E60" i="240"/>
  <c r="E59" i="240"/>
  <c r="E58" i="240"/>
  <c r="E57" i="240"/>
  <c r="E56" i="240"/>
  <c r="E55" i="240"/>
  <c r="E54" i="240"/>
  <c r="E53" i="240"/>
  <c r="E52" i="240"/>
  <c r="E51" i="240"/>
  <c r="E50" i="240"/>
  <c r="E49" i="240"/>
  <c r="E48" i="240"/>
  <c r="E47" i="240"/>
  <c r="E46" i="240"/>
  <c r="E45" i="240"/>
  <c r="D41" i="240"/>
  <c r="E40" i="240"/>
  <c r="E39" i="240"/>
  <c r="E38" i="240"/>
  <c r="E37" i="240"/>
  <c r="E36" i="240"/>
  <c r="E35" i="240"/>
  <c r="E34" i="240"/>
  <c r="E33" i="240"/>
  <c r="E32" i="240"/>
  <c r="E31" i="240"/>
  <c r="E30" i="240"/>
  <c r="E29" i="240"/>
  <c r="E28" i="240"/>
  <c r="E27" i="240"/>
  <c r="E26" i="240"/>
  <c r="E25" i="240"/>
  <c r="E24" i="240"/>
  <c r="E23" i="240"/>
  <c r="E22" i="240"/>
  <c r="E21" i="240"/>
  <c r="E20" i="240"/>
  <c r="E19" i="240"/>
  <c r="E18" i="240"/>
  <c r="E17" i="240"/>
  <c r="E16" i="240"/>
  <c r="E15" i="240"/>
  <c r="E14" i="240"/>
  <c r="E13" i="240"/>
  <c r="E12" i="240"/>
  <c r="E11" i="240"/>
  <c r="E10" i="240"/>
  <c r="B4" i="240"/>
  <c r="J2" i="240"/>
  <c r="M1" i="240" a="1"/>
  <c r="M1" i="240" s="1"/>
  <c r="D286" i="239"/>
  <c r="E285" i="239"/>
  <c r="E284" i="239"/>
  <c r="E283" i="239"/>
  <c r="E282" i="239"/>
  <c r="E281" i="239"/>
  <c r="E280" i="239"/>
  <c r="E279" i="239"/>
  <c r="E278" i="239"/>
  <c r="E277" i="239"/>
  <c r="E276" i="239"/>
  <c r="E275" i="239"/>
  <c r="E274" i="239"/>
  <c r="E273" i="239"/>
  <c r="E272" i="239"/>
  <c r="E271" i="239"/>
  <c r="E270" i="239"/>
  <c r="E269" i="239"/>
  <c r="E268" i="239"/>
  <c r="E267" i="239"/>
  <c r="E266" i="239"/>
  <c r="E265" i="239"/>
  <c r="E264" i="239"/>
  <c r="E263" i="239"/>
  <c r="E262" i="239"/>
  <c r="E261" i="239"/>
  <c r="E260" i="239"/>
  <c r="E259" i="239"/>
  <c r="E258" i="239"/>
  <c r="E257" i="239"/>
  <c r="E256" i="239"/>
  <c r="E255" i="239"/>
  <c r="D251" i="239"/>
  <c r="E250" i="239"/>
  <c r="E249" i="239"/>
  <c r="E248" i="239"/>
  <c r="E247" i="239"/>
  <c r="E246" i="239"/>
  <c r="E245" i="239"/>
  <c r="E244" i="239"/>
  <c r="E243" i="239"/>
  <c r="E242" i="239"/>
  <c r="E241" i="239"/>
  <c r="E240" i="239"/>
  <c r="E239" i="239"/>
  <c r="E238" i="239"/>
  <c r="E237" i="239"/>
  <c r="E236" i="239"/>
  <c r="E235" i="239"/>
  <c r="E234" i="239"/>
  <c r="E233" i="239"/>
  <c r="E232" i="239"/>
  <c r="E231" i="239"/>
  <c r="E230" i="239"/>
  <c r="E229" i="239"/>
  <c r="E228" i="239"/>
  <c r="E227" i="239"/>
  <c r="E226" i="239"/>
  <c r="E225" i="239"/>
  <c r="E224" i="239"/>
  <c r="E223" i="239"/>
  <c r="E222" i="239"/>
  <c r="E221" i="239"/>
  <c r="E220" i="239"/>
  <c r="D216" i="239"/>
  <c r="E215" i="239"/>
  <c r="E214" i="239"/>
  <c r="E213" i="239"/>
  <c r="E212" i="239"/>
  <c r="E211" i="239"/>
  <c r="E210" i="239"/>
  <c r="E209" i="239"/>
  <c r="E208" i="239"/>
  <c r="E207" i="239"/>
  <c r="E206" i="239"/>
  <c r="E205" i="239"/>
  <c r="E204" i="239"/>
  <c r="E203" i="239"/>
  <c r="E202" i="239"/>
  <c r="E201" i="239"/>
  <c r="E200" i="239"/>
  <c r="E199" i="239"/>
  <c r="E198" i="239"/>
  <c r="E197" i="239"/>
  <c r="E196" i="239"/>
  <c r="E195" i="239"/>
  <c r="E194" i="239"/>
  <c r="E193" i="239"/>
  <c r="E192" i="239"/>
  <c r="E191" i="239"/>
  <c r="E190" i="239"/>
  <c r="E189" i="239"/>
  <c r="E188" i="239"/>
  <c r="E187" i="239"/>
  <c r="E186" i="239"/>
  <c r="E185" i="239"/>
  <c r="D181" i="239"/>
  <c r="E180" i="239"/>
  <c r="E179" i="239"/>
  <c r="E178" i="239"/>
  <c r="E177" i="239"/>
  <c r="E176" i="239"/>
  <c r="E175" i="239"/>
  <c r="E174" i="239"/>
  <c r="E173" i="239"/>
  <c r="E172" i="239"/>
  <c r="E171" i="239"/>
  <c r="E170" i="239"/>
  <c r="E169" i="239"/>
  <c r="E168" i="239"/>
  <c r="E167" i="239"/>
  <c r="E166" i="239"/>
  <c r="E165" i="239"/>
  <c r="E164" i="239"/>
  <c r="E163" i="239"/>
  <c r="E162" i="239"/>
  <c r="E161" i="239"/>
  <c r="E160" i="239"/>
  <c r="E159" i="239"/>
  <c r="E158" i="239"/>
  <c r="E157" i="239"/>
  <c r="E156" i="239"/>
  <c r="E155" i="239"/>
  <c r="E154" i="239"/>
  <c r="E153" i="239"/>
  <c r="E152" i="239"/>
  <c r="E151" i="239"/>
  <c r="E150" i="239"/>
  <c r="D146" i="239"/>
  <c r="E145" i="239"/>
  <c r="E144" i="239"/>
  <c r="E143" i="239"/>
  <c r="E142" i="239"/>
  <c r="E141" i="239"/>
  <c r="E140" i="239"/>
  <c r="E139" i="239"/>
  <c r="E138" i="239"/>
  <c r="E137" i="239"/>
  <c r="E136" i="239"/>
  <c r="E135" i="239"/>
  <c r="E134" i="239"/>
  <c r="E133" i="239"/>
  <c r="E132" i="239"/>
  <c r="E131" i="239"/>
  <c r="E130" i="239"/>
  <c r="E129" i="239"/>
  <c r="E128" i="239"/>
  <c r="E127" i="239"/>
  <c r="E126" i="239"/>
  <c r="E125" i="239"/>
  <c r="E124" i="239"/>
  <c r="E123" i="239"/>
  <c r="E122" i="239"/>
  <c r="E121" i="239"/>
  <c r="E120" i="239"/>
  <c r="E119" i="239"/>
  <c r="E118" i="239"/>
  <c r="E117" i="239"/>
  <c r="E116" i="239"/>
  <c r="E115" i="239"/>
  <c r="E146" i="239" s="1"/>
  <c r="D111" i="239"/>
  <c r="E110" i="239"/>
  <c r="E109" i="239"/>
  <c r="E108" i="239"/>
  <c r="E107" i="239"/>
  <c r="E106" i="239"/>
  <c r="E105" i="239"/>
  <c r="E104" i="239"/>
  <c r="E103" i="239"/>
  <c r="E102" i="239"/>
  <c r="E101" i="239"/>
  <c r="E100" i="239"/>
  <c r="E99" i="239"/>
  <c r="E98" i="239"/>
  <c r="E97" i="239"/>
  <c r="E96" i="239"/>
  <c r="E95" i="239"/>
  <c r="E94" i="239"/>
  <c r="E93" i="239"/>
  <c r="E92" i="239"/>
  <c r="E91" i="239"/>
  <c r="E90" i="239"/>
  <c r="E89" i="239"/>
  <c r="E88" i="239"/>
  <c r="E87" i="239"/>
  <c r="E86" i="239"/>
  <c r="E85" i="239"/>
  <c r="E84" i="239"/>
  <c r="E83" i="239"/>
  <c r="E82" i="239"/>
  <c r="E81" i="239"/>
  <c r="E80" i="239"/>
  <c r="D76" i="239"/>
  <c r="E75" i="239"/>
  <c r="E74" i="239"/>
  <c r="E73" i="239"/>
  <c r="E72" i="239"/>
  <c r="E71" i="239"/>
  <c r="E70" i="239"/>
  <c r="E69" i="239"/>
  <c r="E68" i="239"/>
  <c r="E67" i="239"/>
  <c r="E66" i="239"/>
  <c r="E65" i="239"/>
  <c r="E64" i="239"/>
  <c r="E63" i="239"/>
  <c r="E62" i="239"/>
  <c r="E61" i="239"/>
  <c r="E60" i="239"/>
  <c r="E59" i="239"/>
  <c r="E58" i="239"/>
  <c r="E57" i="239"/>
  <c r="E56" i="239"/>
  <c r="E55" i="239"/>
  <c r="E54" i="239"/>
  <c r="E53" i="239"/>
  <c r="E52" i="239"/>
  <c r="E51" i="239"/>
  <c r="E50" i="239"/>
  <c r="E49" i="239"/>
  <c r="E48" i="239"/>
  <c r="E47" i="239"/>
  <c r="E46" i="239"/>
  <c r="E45" i="239"/>
  <c r="D41" i="239"/>
  <c r="E40" i="239"/>
  <c r="E39" i="239"/>
  <c r="E38" i="239"/>
  <c r="E37" i="239"/>
  <c r="E36" i="239"/>
  <c r="E35" i="239"/>
  <c r="E34" i="239"/>
  <c r="E33" i="239"/>
  <c r="E32" i="239"/>
  <c r="E31" i="239"/>
  <c r="E30" i="239"/>
  <c r="E29" i="239"/>
  <c r="E28" i="239"/>
  <c r="E27" i="239"/>
  <c r="E26" i="239"/>
  <c r="E25" i="239"/>
  <c r="E24" i="239"/>
  <c r="E23" i="239"/>
  <c r="E22" i="239"/>
  <c r="E21" i="239"/>
  <c r="E20" i="239"/>
  <c r="E19" i="239"/>
  <c r="E18" i="239"/>
  <c r="E17" i="239"/>
  <c r="E16" i="239"/>
  <c r="E15" i="239"/>
  <c r="E14" i="239"/>
  <c r="E13" i="239"/>
  <c r="E12" i="239"/>
  <c r="E11" i="239"/>
  <c r="E10" i="239"/>
  <c r="B4" i="239"/>
  <c r="J2" i="239"/>
  <c r="M1" i="239" a="1"/>
  <c r="M1" i="239" s="1"/>
  <c r="K1" i="239" s="1" a="1"/>
  <c r="K1" i="239" s="1"/>
  <c r="J6" i="239" s="1"/>
  <c r="D286" i="238"/>
  <c r="E285" i="238"/>
  <c r="E284" i="238"/>
  <c r="E283" i="238"/>
  <c r="E282" i="238"/>
  <c r="E281" i="238"/>
  <c r="E280" i="238"/>
  <c r="E279" i="238"/>
  <c r="E278" i="238"/>
  <c r="E277" i="238"/>
  <c r="E276" i="238"/>
  <c r="E275" i="238"/>
  <c r="E274" i="238"/>
  <c r="E273" i="238"/>
  <c r="E272" i="238"/>
  <c r="E271" i="238"/>
  <c r="E270" i="238"/>
  <c r="E269" i="238"/>
  <c r="E268" i="238"/>
  <c r="E267" i="238"/>
  <c r="E266" i="238"/>
  <c r="E265" i="238"/>
  <c r="E264" i="238"/>
  <c r="E263" i="238"/>
  <c r="E262" i="238"/>
  <c r="E261" i="238"/>
  <c r="E260" i="238"/>
  <c r="E259" i="238"/>
  <c r="E258" i="238"/>
  <c r="E257" i="238"/>
  <c r="E256" i="238"/>
  <c r="E255" i="238"/>
  <c r="D251" i="238"/>
  <c r="E250" i="238"/>
  <c r="E249" i="238"/>
  <c r="E248" i="238"/>
  <c r="E247" i="238"/>
  <c r="E246" i="238"/>
  <c r="E245" i="238"/>
  <c r="E244" i="238"/>
  <c r="E243" i="238"/>
  <c r="E242" i="238"/>
  <c r="E241" i="238"/>
  <c r="E240" i="238"/>
  <c r="E239" i="238"/>
  <c r="E238" i="238"/>
  <c r="E237" i="238"/>
  <c r="E236" i="238"/>
  <c r="E235" i="238"/>
  <c r="E234" i="238"/>
  <c r="E233" i="238"/>
  <c r="E232" i="238"/>
  <c r="E231" i="238"/>
  <c r="E230" i="238"/>
  <c r="E229" i="238"/>
  <c r="E228" i="238"/>
  <c r="E227" i="238"/>
  <c r="E226" i="238"/>
  <c r="E225" i="238"/>
  <c r="E224" i="238"/>
  <c r="E223" i="238"/>
  <c r="E222" i="238"/>
  <c r="E221" i="238"/>
  <c r="E220" i="238"/>
  <c r="D216" i="238"/>
  <c r="E215" i="238"/>
  <c r="E214" i="238"/>
  <c r="E213" i="238"/>
  <c r="E212" i="238"/>
  <c r="E211" i="238"/>
  <c r="E210" i="238"/>
  <c r="E209" i="238"/>
  <c r="E208" i="238"/>
  <c r="E207" i="238"/>
  <c r="E206" i="238"/>
  <c r="E205" i="238"/>
  <c r="E204" i="238"/>
  <c r="E203" i="238"/>
  <c r="E202" i="238"/>
  <c r="E201" i="238"/>
  <c r="E200" i="238"/>
  <c r="E199" i="238"/>
  <c r="E198" i="238"/>
  <c r="E197" i="238"/>
  <c r="E196" i="238"/>
  <c r="E195" i="238"/>
  <c r="E194" i="238"/>
  <c r="E193" i="238"/>
  <c r="E192" i="238"/>
  <c r="E191" i="238"/>
  <c r="E190" i="238"/>
  <c r="E189" i="238"/>
  <c r="E188" i="238"/>
  <c r="E187" i="238"/>
  <c r="E186" i="238"/>
  <c r="E185" i="238"/>
  <c r="D181" i="238"/>
  <c r="E180" i="238"/>
  <c r="E179" i="238"/>
  <c r="E178" i="238"/>
  <c r="E177" i="238"/>
  <c r="E176" i="238"/>
  <c r="E175" i="238"/>
  <c r="E174" i="238"/>
  <c r="E173" i="238"/>
  <c r="E172" i="238"/>
  <c r="E171" i="238"/>
  <c r="E170" i="238"/>
  <c r="E169" i="238"/>
  <c r="E168" i="238"/>
  <c r="E167" i="238"/>
  <c r="E166" i="238"/>
  <c r="E165" i="238"/>
  <c r="E164" i="238"/>
  <c r="E163" i="238"/>
  <c r="E162" i="238"/>
  <c r="E161" i="238"/>
  <c r="E160" i="238"/>
  <c r="E159" i="238"/>
  <c r="E158" i="238"/>
  <c r="E157" i="238"/>
  <c r="E156" i="238"/>
  <c r="E155" i="238"/>
  <c r="E154" i="238"/>
  <c r="E153" i="238"/>
  <c r="E152" i="238"/>
  <c r="E151" i="238"/>
  <c r="E150" i="238"/>
  <c r="D146" i="238"/>
  <c r="E145" i="238"/>
  <c r="E144" i="238"/>
  <c r="E143" i="238"/>
  <c r="E142" i="238"/>
  <c r="E141" i="238"/>
  <c r="E140" i="238"/>
  <c r="E139" i="238"/>
  <c r="E138" i="238"/>
  <c r="E137" i="238"/>
  <c r="E136" i="238"/>
  <c r="E135" i="238"/>
  <c r="E134" i="238"/>
  <c r="E133" i="238"/>
  <c r="E132" i="238"/>
  <c r="E131" i="238"/>
  <c r="E130" i="238"/>
  <c r="E129" i="238"/>
  <c r="E128" i="238"/>
  <c r="E127" i="238"/>
  <c r="E126" i="238"/>
  <c r="E125" i="238"/>
  <c r="E124" i="238"/>
  <c r="E123" i="238"/>
  <c r="E122" i="238"/>
  <c r="E121" i="238"/>
  <c r="E120" i="238"/>
  <c r="E119" i="238"/>
  <c r="E118" i="238"/>
  <c r="E117" i="238"/>
  <c r="E116" i="238"/>
  <c r="E115" i="238"/>
  <c r="D111" i="238"/>
  <c r="E110" i="238"/>
  <c r="E109" i="238"/>
  <c r="E108" i="238"/>
  <c r="E107" i="238"/>
  <c r="E106" i="238"/>
  <c r="E105" i="238"/>
  <c r="E104" i="238"/>
  <c r="E103" i="238"/>
  <c r="E102" i="238"/>
  <c r="E101" i="238"/>
  <c r="E100" i="238"/>
  <c r="E99" i="238"/>
  <c r="E98" i="238"/>
  <c r="E97" i="238"/>
  <c r="E96" i="238"/>
  <c r="E95" i="238"/>
  <c r="E94" i="238"/>
  <c r="E93" i="238"/>
  <c r="E92" i="238"/>
  <c r="E91" i="238"/>
  <c r="E90" i="238"/>
  <c r="E89" i="238"/>
  <c r="E88" i="238"/>
  <c r="E87" i="238"/>
  <c r="E86" i="238"/>
  <c r="E85" i="238"/>
  <c r="E84" i="238"/>
  <c r="E83" i="238"/>
  <c r="E82" i="238"/>
  <c r="E81" i="238"/>
  <c r="E80" i="238"/>
  <c r="D76" i="238"/>
  <c r="E75" i="238"/>
  <c r="E74" i="238"/>
  <c r="E73" i="238"/>
  <c r="E72" i="238"/>
  <c r="E71" i="238"/>
  <c r="E70" i="238"/>
  <c r="E69" i="238"/>
  <c r="E68" i="238"/>
  <c r="E67" i="238"/>
  <c r="E66" i="238"/>
  <c r="E65" i="238"/>
  <c r="E64" i="238"/>
  <c r="E63" i="238"/>
  <c r="E62" i="238"/>
  <c r="E61" i="238"/>
  <c r="E60" i="238"/>
  <c r="E59" i="238"/>
  <c r="E58" i="238"/>
  <c r="E57" i="238"/>
  <c r="E56" i="238"/>
  <c r="E55" i="238"/>
  <c r="E54" i="238"/>
  <c r="E53" i="238"/>
  <c r="E52" i="238"/>
  <c r="E51" i="238"/>
  <c r="E50" i="238"/>
  <c r="E49" i="238"/>
  <c r="E48" i="238"/>
  <c r="E47" i="238"/>
  <c r="E46" i="238"/>
  <c r="E45" i="238"/>
  <c r="D41" i="238"/>
  <c r="E40" i="238"/>
  <c r="E39" i="238"/>
  <c r="E38" i="238"/>
  <c r="E37" i="238"/>
  <c r="E36" i="238"/>
  <c r="E35" i="238"/>
  <c r="E34" i="238"/>
  <c r="E33" i="238"/>
  <c r="E32" i="238"/>
  <c r="E31" i="238"/>
  <c r="E30" i="238"/>
  <c r="E29" i="238"/>
  <c r="E28" i="238"/>
  <c r="E27" i="238"/>
  <c r="E26" i="238"/>
  <c r="E25" i="238"/>
  <c r="E24" i="238"/>
  <c r="E23" i="238"/>
  <c r="E22" i="238"/>
  <c r="E21" i="238"/>
  <c r="E20" i="238"/>
  <c r="E19" i="238"/>
  <c r="E18" i="238"/>
  <c r="E17" i="238"/>
  <c r="E16" i="238"/>
  <c r="E15" i="238"/>
  <c r="E14" i="238"/>
  <c r="E13" i="238"/>
  <c r="E12" i="238"/>
  <c r="E11" i="238"/>
  <c r="E10" i="238"/>
  <c r="B4" i="238"/>
  <c r="J2" i="238"/>
  <c r="M1" i="238" a="1"/>
  <c r="M1" i="238" s="1"/>
  <c r="K1" i="238" s="1" a="1"/>
  <c r="K1" i="238" s="1"/>
  <c r="J6" i="238" s="1"/>
  <c r="D286" i="237"/>
  <c r="E285" i="237"/>
  <c r="E284" i="237"/>
  <c r="E283" i="237"/>
  <c r="E282" i="237"/>
  <c r="E281" i="237"/>
  <c r="E280" i="237"/>
  <c r="E279" i="237"/>
  <c r="E278" i="237"/>
  <c r="E277" i="237"/>
  <c r="E276" i="237"/>
  <c r="E275" i="237"/>
  <c r="E274" i="237"/>
  <c r="E273" i="237"/>
  <c r="E272" i="237"/>
  <c r="E271" i="237"/>
  <c r="E270" i="237"/>
  <c r="E269" i="237"/>
  <c r="E268" i="237"/>
  <c r="E267" i="237"/>
  <c r="E266" i="237"/>
  <c r="E265" i="237"/>
  <c r="E264" i="237"/>
  <c r="E263" i="237"/>
  <c r="E262" i="237"/>
  <c r="E261" i="237"/>
  <c r="E260" i="237"/>
  <c r="E259" i="237"/>
  <c r="E258" i="237"/>
  <c r="E257" i="237"/>
  <c r="E256" i="237"/>
  <c r="E255" i="237"/>
  <c r="D251" i="237"/>
  <c r="E250" i="237"/>
  <c r="E249" i="237"/>
  <c r="E248" i="237"/>
  <c r="E247" i="237"/>
  <c r="E246" i="237"/>
  <c r="E245" i="237"/>
  <c r="E244" i="237"/>
  <c r="E243" i="237"/>
  <c r="E242" i="237"/>
  <c r="E241" i="237"/>
  <c r="E240" i="237"/>
  <c r="E239" i="237"/>
  <c r="E238" i="237"/>
  <c r="E237" i="237"/>
  <c r="E236" i="237"/>
  <c r="E235" i="237"/>
  <c r="E234" i="237"/>
  <c r="E233" i="237"/>
  <c r="E232" i="237"/>
  <c r="E231" i="237"/>
  <c r="E230" i="237"/>
  <c r="E229" i="237"/>
  <c r="E228" i="237"/>
  <c r="E227" i="237"/>
  <c r="E226" i="237"/>
  <c r="E225" i="237"/>
  <c r="E224" i="237"/>
  <c r="E223" i="237"/>
  <c r="E222" i="237"/>
  <c r="E221" i="237"/>
  <c r="E220" i="237"/>
  <c r="E251" i="237" s="1"/>
  <c r="D216" i="237"/>
  <c r="E215" i="237"/>
  <c r="E214" i="237"/>
  <c r="E213" i="237"/>
  <c r="E212" i="237"/>
  <c r="E211" i="237"/>
  <c r="E210" i="237"/>
  <c r="E209" i="237"/>
  <c r="E208" i="237"/>
  <c r="E207" i="237"/>
  <c r="E206" i="237"/>
  <c r="E205" i="237"/>
  <c r="E204" i="237"/>
  <c r="E203" i="237"/>
  <c r="E202" i="237"/>
  <c r="E201" i="237"/>
  <c r="E200" i="237"/>
  <c r="E199" i="237"/>
  <c r="E198" i="237"/>
  <c r="E197" i="237"/>
  <c r="E196" i="237"/>
  <c r="E195" i="237"/>
  <c r="E194" i="237"/>
  <c r="E193" i="237"/>
  <c r="E192" i="237"/>
  <c r="E191" i="237"/>
  <c r="E190" i="237"/>
  <c r="E189" i="237"/>
  <c r="E216" i="237" s="1"/>
  <c r="E188" i="237"/>
  <c r="E187" i="237"/>
  <c r="E186" i="237"/>
  <c r="E185" i="237"/>
  <c r="D181" i="237"/>
  <c r="E180" i="237"/>
  <c r="E179" i="237"/>
  <c r="E178" i="237"/>
  <c r="E177" i="237"/>
  <c r="E176" i="237"/>
  <c r="E175" i="237"/>
  <c r="E174" i="237"/>
  <c r="E173" i="237"/>
  <c r="E172" i="237"/>
  <c r="E171" i="237"/>
  <c r="E170" i="237"/>
  <c r="E169" i="237"/>
  <c r="E168" i="237"/>
  <c r="E167" i="237"/>
  <c r="E166" i="237"/>
  <c r="E165" i="237"/>
  <c r="E164" i="237"/>
  <c r="E163" i="237"/>
  <c r="E162" i="237"/>
  <c r="E161" i="237"/>
  <c r="E160" i="237"/>
  <c r="E159" i="237"/>
  <c r="E158" i="237"/>
  <c r="E157" i="237"/>
  <c r="E156" i="237"/>
  <c r="E155" i="237"/>
  <c r="E154" i="237"/>
  <c r="E153" i="237"/>
  <c r="E152" i="237"/>
  <c r="E151" i="237"/>
  <c r="E150" i="237"/>
  <c r="D146" i="237"/>
  <c r="E145" i="237"/>
  <c r="E144" i="237"/>
  <c r="E143" i="237"/>
  <c r="E142" i="237"/>
  <c r="E141" i="237"/>
  <c r="E140" i="237"/>
  <c r="E139" i="237"/>
  <c r="E138" i="237"/>
  <c r="E137" i="237"/>
  <c r="E136" i="237"/>
  <c r="E135" i="237"/>
  <c r="E134" i="237"/>
  <c r="E133" i="237"/>
  <c r="E132" i="237"/>
  <c r="E131" i="237"/>
  <c r="E130" i="237"/>
  <c r="E129" i="237"/>
  <c r="E128" i="237"/>
  <c r="E127" i="237"/>
  <c r="E126" i="237"/>
  <c r="E125" i="237"/>
  <c r="E124" i="237"/>
  <c r="E123" i="237"/>
  <c r="E122" i="237"/>
  <c r="E121" i="237"/>
  <c r="E120" i="237"/>
  <c r="E119" i="237"/>
  <c r="E118" i="237"/>
  <c r="E117" i="237"/>
  <c r="E116" i="237"/>
  <c r="E115" i="237"/>
  <c r="D111" i="237"/>
  <c r="E110" i="237"/>
  <c r="E109" i="237"/>
  <c r="E108" i="237"/>
  <c r="E107" i="237"/>
  <c r="E106" i="237"/>
  <c r="E105" i="237"/>
  <c r="E104" i="237"/>
  <c r="E103" i="237"/>
  <c r="E102" i="237"/>
  <c r="E101" i="237"/>
  <c r="E100" i="237"/>
  <c r="E99" i="237"/>
  <c r="E98" i="237"/>
  <c r="E97" i="237"/>
  <c r="E96" i="237"/>
  <c r="E95" i="237"/>
  <c r="E94" i="237"/>
  <c r="E93" i="237"/>
  <c r="E92" i="237"/>
  <c r="E91" i="237"/>
  <c r="E90" i="237"/>
  <c r="E89" i="237"/>
  <c r="E111" i="237" s="1"/>
  <c r="E88" i="237"/>
  <c r="E87" i="237"/>
  <c r="E86" i="237"/>
  <c r="E85" i="237"/>
  <c r="E84" i="237"/>
  <c r="E83" i="237"/>
  <c r="E82" i="237"/>
  <c r="E81" i="237"/>
  <c r="E80" i="237"/>
  <c r="D76" i="237"/>
  <c r="E75" i="237"/>
  <c r="E74" i="237"/>
  <c r="E73" i="237"/>
  <c r="E72" i="237"/>
  <c r="E71" i="237"/>
  <c r="E70" i="237"/>
  <c r="E69" i="237"/>
  <c r="E68" i="237"/>
  <c r="E67" i="237"/>
  <c r="E66" i="237"/>
  <c r="E65" i="237"/>
  <c r="E64" i="237"/>
  <c r="E63" i="237"/>
  <c r="E62" i="237"/>
  <c r="E61" i="237"/>
  <c r="E60" i="237"/>
  <c r="E59" i="237"/>
  <c r="E58" i="237"/>
  <c r="E57" i="237"/>
  <c r="E56" i="237"/>
  <c r="E55" i="237"/>
  <c r="E54" i="237"/>
  <c r="E53" i="237"/>
  <c r="E52" i="237"/>
  <c r="E51" i="237"/>
  <c r="E50" i="237"/>
  <c r="E49" i="237"/>
  <c r="E48" i="237"/>
  <c r="E47" i="237"/>
  <c r="E46" i="237"/>
  <c r="E45" i="237"/>
  <c r="D41" i="237"/>
  <c r="E40" i="237"/>
  <c r="E39" i="237"/>
  <c r="E38" i="237"/>
  <c r="E37" i="237"/>
  <c r="E36" i="237"/>
  <c r="E35" i="237"/>
  <c r="E34" i="237"/>
  <c r="E33" i="237"/>
  <c r="E32" i="237"/>
  <c r="E31" i="237"/>
  <c r="E30" i="237"/>
  <c r="E29" i="237"/>
  <c r="E28" i="237"/>
  <c r="E27" i="237"/>
  <c r="E26" i="237"/>
  <c r="E25" i="237"/>
  <c r="E24" i="237"/>
  <c r="E23" i="237"/>
  <c r="E22" i="237"/>
  <c r="E21" i="237"/>
  <c r="E20" i="237"/>
  <c r="E19" i="237"/>
  <c r="E18" i="237"/>
  <c r="E17" i="237"/>
  <c r="E16" i="237"/>
  <c r="E15" i="237"/>
  <c r="E14" i="237"/>
  <c r="E13" i="237"/>
  <c r="E12" i="237"/>
  <c r="E11" i="237"/>
  <c r="E10" i="237"/>
  <c r="B4" i="237"/>
  <c r="J2" i="237"/>
  <c r="M1" i="237" a="1"/>
  <c r="M1" i="237" s="1"/>
  <c r="D286" i="236"/>
  <c r="E285" i="236"/>
  <c r="E284" i="236"/>
  <c r="E283" i="236"/>
  <c r="E282" i="236"/>
  <c r="E281" i="236"/>
  <c r="E280" i="236"/>
  <c r="E279" i="236"/>
  <c r="E278" i="236"/>
  <c r="E277" i="236"/>
  <c r="E276" i="236"/>
  <c r="E275" i="236"/>
  <c r="E274" i="236"/>
  <c r="E273" i="236"/>
  <c r="E272" i="236"/>
  <c r="E271" i="236"/>
  <c r="E270" i="236"/>
  <c r="E269" i="236"/>
  <c r="E268" i="236"/>
  <c r="E267" i="236"/>
  <c r="E266" i="236"/>
  <c r="E265" i="236"/>
  <c r="E264" i="236"/>
  <c r="E263" i="236"/>
  <c r="E262" i="236"/>
  <c r="E261" i="236"/>
  <c r="E260" i="236"/>
  <c r="E259" i="236"/>
  <c r="E258" i="236"/>
  <c r="E257" i="236"/>
  <c r="E256" i="236"/>
  <c r="E255" i="236"/>
  <c r="D251" i="236"/>
  <c r="E250" i="236"/>
  <c r="E249" i="236"/>
  <c r="E248" i="236"/>
  <c r="E247" i="236"/>
  <c r="E246" i="236"/>
  <c r="E245" i="236"/>
  <c r="E244" i="236"/>
  <c r="E243" i="236"/>
  <c r="E242" i="236"/>
  <c r="E241" i="236"/>
  <c r="E240" i="236"/>
  <c r="E239" i="236"/>
  <c r="E238" i="236"/>
  <c r="E237" i="236"/>
  <c r="E236" i="236"/>
  <c r="E235" i="236"/>
  <c r="E234" i="236"/>
  <c r="E233" i="236"/>
  <c r="E232" i="236"/>
  <c r="E231" i="236"/>
  <c r="E230" i="236"/>
  <c r="E229" i="236"/>
  <c r="E228" i="236"/>
  <c r="E227" i="236"/>
  <c r="E226" i="236"/>
  <c r="E225" i="236"/>
  <c r="E224" i="236"/>
  <c r="E223" i="236"/>
  <c r="E222" i="236"/>
  <c r="E221" i="236"/>
  <c r="E220" i="236"/>
  <c r="D216" i="236"/>
  <c r="E215" i="236"/>
  <c r="E214" i="236"/>
  <c r="E213" i="236"/>
  <c r="E212" i="236"/>
  <c r="E211" i="236"/>
  <c r="E210" i="236"/>
  <c r="E209" i="236"/>
  <c r="E208" i="236"/>
  <c r="E207" i="236"/>
  <c r="E206" i="236"/>
  <c r="E205" i="236"/>
  <c r="E204" i="236"/>
  <c r="E203" i="236"/>
  <c r="E202" i="236"/>
  <c r="E201" i="236"/>
  <c r="E200" i="236"/>
  <c r="E199" i="236"/>
  <c r="E198" i="236"/>
  <c r="E197" i="236"/>
  <c r="E196" i="236"/>
  <c r="E195" i="236"/>
  <c r="E194" i="236"/>
  <c r="E193" i="236"/>
  <c r="E192" i="236"/>
  <c r="E191" i="236"/>
  <c r="E190" i="236"/>
  <c r="E189" i="236"/>
  <c r="E188" i="236"/>
  <c r="E187" i="236"/>
  <c r="E186" i="236"/>
  <c r="E185" i="236"/>
  <c r="D181" i="236"/>
  <c r="E180" i="236"/>
  <c r="E179" i="236"/>
  <c r="E178" i="236"/>
  <c r="E177" i="236"/>
  <c r="E176" i="236"/>
  <c r="E175" i="236"/>
  <c r="E174" i="236"/>
  <c r="E173" i="236"/>
  <c r="E172" i="236"/>
  <c r="E171" i="236"/>
  <c r="E170" i="236"/>
  <c r="E169" i="236"/>
  <c r="E168" i="236"/>
  <c r="E167" i="236"/>
  <c r="E166" i="236"/>
  <c r="E165" i="236"/>
  <c r="E164" i="236"/>
  <c r="E163" i="236"/>
  <c r="E162" i="236"/>
  <c r="E161" i="236"/>
  <c r="E160" i="236"/>
  <c r="E159" i="236"/>
  <c r="E158" i="236"/>
  <c r="E157" i="236"/>
  <c r="E156" i="236"/>
  <c r="E155" i="236"/>
  <c r="E154" i="236"/>
  <c r="E153" i="236"/>
  <c r="E152" i="236"/>
  <c r="E151" i="236"/>
  <c r="E150" i="236"/>
  <c r="D146" i="236"/>
  <c r="E145" i="236"/>
  <c r="E144" i="236"/>
  <c r="E143" i="236"/>
  <c r="E142" i="236"/>
  <c r="E141" i="236"/>
  <c r="E140" i="236"/>
  <c r="E139" i="236"/>
  <c r="E138" i="236"/>
  <c r="E137" i="236"/>
  <c r="E136" i="236"/>
  <c r="E135" i="236"/>
  <c r="E134" i="236"/>
  <c r="E133" i="236"/>
  <c r="E132" i="236"/>
  <c r="E131" i="236"/>
  <c r="E130" i="236"/>
  <c r="E129" i="236"/>
  <c r="E128" i="236"/>
  <c r="E127" i="236"/>
  <c r="E126" i="236"/>
  <c r="E125" i="236"/>
  <c r="E124" i="236"/>
  <c r="E123" i="236"/>
  <c r="E122" i="236"/>
  <c r="E121" i="236"/>
  <c r="E120" i="236"/>
  <c r="E119" i="236"/>
  <c r="E118" i="236"/>
  <c r="E117" i="236"/>
  <c r="E116" i="236"/>
  <c r="E115" i="236"/>
  <c r="D111" i="236"/>
  <c r="E110" i="236"/>
  <c r="E109" i="236"/>
  <c r="E108" i="236"/>
  <c r="E107" i="236"/>
  <c r="E106" i="236"/>
  <c r="E105" i="236"/>
  <c r="E104" i="236"/>
  <c r="E103" i="236"/>
  <c r="E102" i="236"/>
  <c r="E101" i="236"/>
  <c r="E100" i="236"/>
  <c r="E99" i="236"/>
  <c r="E98" i="236"/>
  <c r="E97" i="236"/>
  <c r="E96" i="236"/>
  <c r="E95" i="236"/>
  <c r="E94" i="236"/>
  <c r="E93" i="236"/>
  <c r="E92" i="236"/>
  <c r="E91" i="236"/>
  <c r="E90" i="236"/>
  <c r="E89" i="236"/>
  <c r="E88" i="236"/>
  <c r="E87" i="236"/>
  <c r="E86" i="236"/>
  <c r="E85" i="236"/>
  <c r="E84" i="236"/>
  <c r="E83" i="236"/>
  <c r="E82" i="236"/>
  <c r="E81" i="236"/>
  <c r="E80" i="236"/>
  <c r="D76" i="236"/>
  <c r="E75" i="236"/>
  <c r="E74" i="236"/>
  <c r="E73" i="236"/>
  <c r="E72" i="236"/>
  <c r="E71" i="236"/>
  <c r="E70" i="236"/>
  <c r="E69" i="236"/>
  <c r="E68" i="236"/>
  <c r="E67" i="236"/>
  <c r="E66" i="236"/>
  <c r="E65" i="236"/>
  <c r="E64" i="236"/>
  <c r="E63" i="236"/>
  <c r="E62" i="236"/>
  <c r="E61" i="236"/>
  <c r="E60" i="236"/>
  <c r="E59" i="236"/>
  <c r="E58" i="236"/>
  <c r="E57" i="236"/>
  <c r="E56" i="236"/>
  <c r="E55" i="236"/>
  <c r="E54" i="236"/>
  <c r="E53" i="236"/>
  <c r="E52" i="236"/>
  <c r="E51" i="236"/>
  <c r="E50" i="236"/>
  <c r="E49" i="236"/>
  <c r="E48" i="236"/>
  <c r="E47" i="236"/>
  <c r="E46" i="236"/>
  <c r="E45" i="236"/>
  <c r="D41" i="236"/>
  <c r="E40" i="236"/>
  <c r="E39" i="236"/>
  <c r="E38" i="236"/>
  <c r="E37" i="236"/>
  <c r="E36" i="236"/>
  <c r="E35" i="236"/>
  <c r="E34" i="236"/>
  <c r="E33" i="236"/>
  <c r="E32" i="236"/>
  <c r="E31" i="236"/>
  <c r="E30" i="236"/>
  <c r="E29" i="236"/>
  <c r="E28" i="236"/>
  <c r="E27" i="236"/>
  <c r="E26" i="236"/>
  <c r="E25" i="236"/>
  <c r="E24" i="236"/>
  <c r="E23" i="236"/>
  <c r="E22" i="236"/>
  <c r="E21" i="236"/>
  <c r="E20" i="236"/>
  <c r="E19" i="236"/>
  <c r="E18" i="236"/>
  <c r="E17" i="236"/>
  <c r="E16" i="236"/>
  <c r="E15" i="236"/>
  <c r="E14" i="236"/>
  <c r="E13" i="236"/>
  <c r="E12" i="236"/>
  <c r="E11" i="236"/>
  <c r="E10" i="236"/>
  <c r="B4" i="236"/>
  <c r="J2" i="236"/>
  <c r="M1" i="236" a="1"/>
  <c r="M1" i="236" s="1"/>
  <c r="A1" i="236" s="1" a="1"/>
  <c r="A1" i="236" s="1"/>
  <c r="D286" i="235"/>
  <c r="E285" i="235"/>
  <c r="E284" i="235"/>
  <c r="E283" i="235"/>
  <c r="E282" i="235"/>
  <c r="E281" i="235"/>
  <c r="E280" i="235"/>
  <c r="E279" i="235"/>
  <c r="E278" i="235"/>
  <c r="E277" i="235"/>
  <c r="E276" i="235"/>
  <c r="E275" i="235"/>
  <c r="E274" i="235"/>
  <c r="E273" i="235"/>
  <c r="E272" i="235"/>
  <c r="E271" i="235"/>
  <c r="E270" i="235"/>
  <c r="E269" i="235"/>
  <c r="E268" i="235"/>
  <c r="E267" i="235"/>
  <c r="E266" i="235"/>
  <c r="E265" i="235"/>
  <c r="E264" i="235"/>
  <c r="E263" i="235"/>
  <c r="E262" i="235"/>
  <c r="E261" i="235"/>
  <c r="E260" i="235"/>
  <c r="E259" i="235"/>
  <c r="E258" i="235"/>
  <c r="E257" i="235"/>
  <c r="E256" i="235"/>
  <c r="E255" i="235"/>
  <c r="D251" i="235"/>
  <c r="E250" i="235"/>
  <c r="E249" i="235"/>
  <c r="E248" i="235"/>
  <c r="E247" i="235"/>
  <c r="E246" i="235"/>
  <c r="E245" i="235"/>
  <c r="E244" i="235"/>
  <c r="E243" i="235"/>
  <c r="E242" i="235"/>
  <c r="E241" i="235"/>
  <c r="E240" i="235"/>
  <c r="E239" i="235"/>
  <c r="E238" i="235"/>
  <c r="E237" i="235"/>
  <c r="E236" i="235"/>
  <c r="E235" i="235"/>
  <c r="E234" i="235"/>
  <c r="E233" i="235"/>
  <c r="E232" i="235"/>
  <c r="E231" i="235"/>
  <c r="E230" i="235"/>
  <c r="E229" i="235"/>
  <c r="E228" i="235"/>
  <c r="E227" i="235"/>
  <c r="E226" i="235"/>
  <c r="E225" i="235"/>
  <c r="E224" i="235"/>
  <c r="E223" i="235"/>
  <c r="E222" i="235"/>
  <c r="E221" i="235"/>
  <c r="E220" i="235"/>
  <c r="D216" i="235"/>
  <c r="E215" i="235"/>
  <c r="E214" i="235"/>
  <c r="E213" i="235"/>
  <c r="E212" i="235"/>
  <c r="E211" i="235"/>
  <c r="E210" i="235"/>
  <c r="E209" i="235"/>
  <c r="E208" i="235"/>
  <c r="E207" i="235"/>
  <c r="E206" i="235"/>
  <c r="E205" i="235"/>
  <c r="E204" i="235"/>
  <c r="E203" i="235"/>
  <c r="E202" i="235"/>
  <c r="E201" i="235"/>
  <c r="E200" i="235"/>
  <c r="E199" i="235"/>
  <c r="E198" i="235"/>
  <c r="E197" i="235"/>
  <c r="E196" i="235"/>
  <c r="E195" i="235"/>
  <c r="E194" i="235"/>
  <c r="E193" i="235"/>
  <c r="E192" i="235"/>
  <c r="E216" i="235" s="1"/>
  <c r="E191" i="235"/>
  <c r="E190" i="235"/>
  <c r="E189" i="235"/>
  <c r="E188" i="235"/>
  <c r="E187" i="235"/>
  <c r="E186" i="235"/>
  <c r="E185" i="235"/>
  <c r="D181" i="235"/>
  <c r="E180" i="235"/>
  <c r="E179" i="235"/>
  <c r="E178" i="235"/>
  <c r="E177" i="235"/>
  <c r="E176" i="235"/>
  <c r="E175" i="235"/>
  <c r="E174" i="235"/>
  <c r="E173" i="235"/>
  <c r="E172" i="235"/>
  <c r="E171" i="235"/>
  <c r="E170" i="235"/>
  <c r="E169" i="235"/>
  <c r="E168" i="235"/>
  <c r="E167" i="235"/>
  <c r="E166" i="235"/>
  <c r="E165" i="235"/>
  <c r="E164" i="235"/>
  <c r="E163" i="235"/>
  <c r="E162" i="235"/>
  <c r="E161" i="235"/>
  <c r="E160" i="235"/>
  <c r="E159" i="235"/>
  <c r="E158" i="235"/>
  <c r="E157" i="235"/>
  <c r="E156" i="235"/>
  <c r="E155" i="235"/>
  <c r="E154" i="235"/>
  <c r="E153" i="235"/>
  <c r="E152" i="235"/>
  <c r="E151" i="235"/>
  <c r="E150" i="235"/>
  <c r="D146" i="235"/>
  <c r="E145" i="235"/>
  <c r="E144" i="235"/>
  <c r="E143" i="235"/>
  <c r="E142" i="235"/>
  <c r="E141" i="235"/>
  <c r="E140" i="235"/>
  <c r="E139" i="235"/>
  <c r="E138" i="235"/>
  <c r="E137" i="235"/>
  <c r="E136" i="235"/>
  <c r="E135" i="235"/>
  <c r="E134" i="235"/>
  <c r="E133" i="235"/>
  <c r="E132" i="235"/>
  <c r="E131" i="235"/>
  <c r="E130" i="235"/>
  <c r="E129" i="235"/>
  <c r="E128" i="235"/>
  <c r="E127" i="235"/>
  <c r="E126" i="235"/>
  <c r="E125" i="235"/>
  <c r="E124" i="235"/>
  <c r="E123" i="235"/>
  <c r="E122" i="235"/>
  <c r="E121" i="235"/>
  <c r="E120" i="235"/>
  <c r="E119" i="235"/>
  <c r="E118" i="235"/>
  <c r="E117" i="235"/>
  <c r="E116" i="235"/>
  <c r="E115" i="235"/>
  <c r="D111" i="235"/>
  <c r="E110" i="235"/>
  <c r="E109" i="235"/>
  <c r="E108" i="235"/>
  <c r="E107" i="235"/>
  <c r="E106" i="235"/>
  <c r="E105" i="235"/>
  <c r="E104" i="235"/>
  <c r="E103" i="235"/>
  <c r="E102" i="235"/>
  <c r="E101" i="235"/>
  <c r="E100" i="235"/>
  <c r="E99" i="235"/>
  <c r="E98" i="235"/>
  <c r="E97" i="235"/>
  <c r="E96" i="235"/>
  <c r="E95" i="235"/>
  <c r="E94" i="235"/>
  <c r="E93" i="235"/>
  <c r="E92" i="235"/>
  <c r="E91" i="235"/>
  <c r="E90" i="235"/>
  <c r="E89" i="235"/>
  <c r="E88" i="235"/>
  <c r="E87" i="235"/>
  <c r="E86" i="235"/>
  <c r="E85" i="235"/>
  <c r="E84" i="235"/>
  <c r="E83" i="235"/>
  <c r="E82" i="235"/>
  <c r="E81" i="235"/>
  <c r="E80" i="235"/>
  <c r="D76" i="235"/>
  <c r="E75" i="235"/>
  <c r="E74" i="235"/>
  <c r="E73" i="235"/>
  <c r="E72" i="235"/>
  <c r="E71" i="235"/>
  <c r="E70" i="235"/>
  <c r="E69" i="235"/>
  <c r="E68" i="235"/>
  <c r="E67" i="235"/>
  <c r="E66" i="235"/>
  <c r="E65" i="235"/>
  <c r="E64" i="235"/>
  <c r="E63" i="235"/>
  <c r="E62" i="235"/>
  <c r="E61" i="235"/>
  <c r="E60" i="235"/>
  <c r="E59" i="235"/>
  <c r="E58" i="235"/>
  <c r="E57" i="235"/>
  <c r="E56" i="235"/>
  <c r="E55" i="235"/>
  <c r="E54" i="235"/>
  <c r="E53" i="235"/>
  <c r="E52" i="235"/>
  <c r="E51" i="235"/>
  <c r="E50" i="235"/>
  <c r="E49" i="235"/>
  <c r="E48" i="235"/>
  <c r="E47" i="235"/>
  <c r="E46" i="235"/>
  <c r="E45" i="235"/>
  <c r="D41" i="235"/>
  <c r="E40" i="235"/>
  <c r="E39" i="235"/>
  <c r="E38" i="235"/>
  <c r="E37" i="235"/>
  <c r="E36" i="235"/>
  <c r="E35" i="235"/>
  <c r="E34" i="235"/>
  <c r="E33" i="235"/>
  <c r="E32" i="235"/>
  <c r="E31" i="235"/>
  <c r="E30" i="235"/>
  <c r="E29" i="235"/>
  <c r="E28" i="235"/>
  <c r="E27" i="235"/>
  <c r="E26" i="235"/>
  <c r="E25" i="235"/>
  <c r="E24" i="235"/>
  <c r="E23" i="235"/>
  <c r="E22" i="235"/>
  <c r="E21" i="235"/>
  <c r="E20" i="235"/>
  <c r="E19" i="235"/>
  <c r="E18" i="235"/>
  <c r="E17" i="235"/>
  <c r="E16" i="235"/>
  <c r="E15" i="235"/>
  <c r="E14" i="235"/>
  <c r="E13" i="235"/>
  <c r="E12" i="235"/>
  <c r="E11" i="235"/>
  <c r="E10" i="235"/>
  <c r="B4" i="235"/>
  <c r="J2" i="235"/>
  <c r="M1" i="235" a="1"/>
  <c r="M1" i="235" s="1"/>
  <c r="K1" i="235" s="1" a="1"/>
  <c r="K1" i="235" s="1"/>
  <c r="D286" i="234"/>
  <c r="E285" i="234"/>
  <c r="E284" i="234"/>
  <c r="E283" i="234"/>
  <c r="E282" i="234"/>
  <c r="E281" i="234"/>
  <c r="E280" i="234"/>
  <c r="E279" i="234"/>
  <c r="E278" i="234"/>
  <c r="E277" i="234"/>
  <c r="E276" i="234"/>
  <c r="E275" i="234"/>
  <c r="E274" i="234"/>
  <c r="E273" i="234"/>
  <c r="E272" i="234"/>
  <c r="E271" i="234"/>
  <c r="E270" i="234"/>
  <c r="E269" i="234"/>
  <c r="E268" i="234"/>
  <c r="E267" i="234"/>
  <c r="E266" i="234"/>
  <c r="E265" i="234"/>
  <c r="E264" i="234"/>
  <c r="E263" i="234"/>
  <c r="E262" i="234"/>
  <c r="E261" i="234"/>
  <c r="E260" i="234"/>
  <c r="E259" i="234"/>
  <c r="E258" i="234"/>
  <c r="E257" i="234"/>
  <c r="E256" i="234"/>
  <c r="E255" i="234"/>
  <c r="D251" i="234"/>
  <c r="E250" i="234"/>
  <c r="E249" i="234"/>
  <c r="E248" i="234"/>
  <c r="E247" i="234"/>
  <c r="E246" i="234"/>
  <c r="E245" i="234"/>
  <c r="E244" i="234"/>
  <c r="E243" i="234"/>
  <c r="E242" i="234"/>
  <c r="E241" i="234"/>
  <c r="E240" i="234"/>
  <c r="E239" i="234"/>
  <c r="E238" i="234"/>
  <c r="E237" i="234"/>
  <c r="E236" i="234"/>
  <c r="E235" i="234"/>
  <c r="E234" i="234"/>
  <c r="E233" i="234"/>
  <c r="E232" i="234"/>
  <c r="E231" i="234"/>
  <c r="E230" i="234"/>
  <c r="E229" i="234"/>
  <c r="E228" i="234"/>
  <c r="E227" i="234"/>
  <c r="E226" i="234"/>
  <c r="E225" i="234"/>
  <c r="E224" i="234"/>
  <c r="E223" i="234"/>
  <c r="E222" i="234"/>
  <c r="E221" i="234"/>
  <c r="E220" i="234"/>
  <c r="E251" i="234" s="1"/>
  <c r="D216" i="234"/>
  <c r="E215" i="234"/>
  <c r="E214" i="234"/>
  <c r="E213" i="234"/>
  <c r="E212" i="234"/>
  <c r="E211" i="234"/>
  <c r="E210" i="234"/>
  <c r="E209" i="234"/>
  <c r="E208" i="234"/>
  <c r="E207" i="234"/>
  <c r="E206" i="234"/>
  <c r="E205" i="234"/>
  <c r="E204" i="234"/>
  <c r="E203" i="234"/>
  <c r="E202" i="234"/>
  <c r="E201" i="234"/>
  <c r="E200" i="234"/>
  <c r="E199" i="234"/>
  <c r="E198" i="234"/>
  <c r="E197" i="234"/>
  <c r="E196" i="234"/>
  <c r="E195" i="234"/>
  <c r="E194" i="234"/>
  <c r="E193" i="234"/>
  <c r="E192" i="234"/>
  <c r="E191" i="234"/>
  <c r="E190" i="234"/>
  <c r="E189" i="234"/>
  <c r="E188" i="234"/>
  <c r="E187" i="234"/>
  <c r="E186" i="234"/>
  <c r="E185" i="234"/>
  <c r="D181" i="234"/>
  <c r="E180" i="234"/>
  <c r="E179" i="234"/>
  <c r="E178" i="234"/>
  <c r="E177" i="234"/>
  <c r="E176" i="234"/>
  <c r="E175" i="234"/>
  <c r="E174" i="234"/>
  <c r="E173" i="234"/>
  <c r="E172" i="234"/>
  <c r="E171" i="234"/>
  <c r="E170" i="234"/>
  <c r="E169" i="234"/>
  <c r="E168" i="234"/>
  <c r="E167" i="234"/>
  <c r="E166" i="234"/>
  <c r="E165" i="234"/>
  <c r="E164" i="234"/>
  <c r="E163" i="234"/>
  <c r="E162" i="234"/>
  <c r="E161" i="234"/>
  <c r="E160" i="234"/>
  <c r="E159" i="234"/>
  <c r="E158" i="234"/>
  <c r="E157" i="234"/>
  <c r="E156" i="234"/>
  <c r="E155" i="234"/>
  <c r="E154" i="234"/>
  <c r="E153" i="234"/>
  <c r="E152" i="234"/>
  <c r="E151" i="234"/>
  <c r="E150" i="234"/>
  <c r="D146" i="234"/>
  <c r="E145" i="234"/>
  <c r="E144" i="234"/>
  <c r="E143" i="234"/>
  <c r="E142" i="234"/>
  <c r="E141" i="234"/>
  <c r="E140" i="234"/>
  <c r="E139" i="234"/>
  <c r="E138" i="234"/>
  <c r="E137" i="234"/>
  <c r="E136" i="234"/>
  <c r="E135" i="234"/>
  <c r="E134" i="234"/>
  <c r="E133" i="234"/>
  <c r="E132" i="234"/>
  <c r="E131" i="234"/>
  <c r="E130" i="234"/>
  <c r="E129" i="234"/>
  <c r="E146" i="234" s="1"/>
  <c r="E128" i="234"/>
  <c r="E127" i="234"/>
  <c r="E126" i="234"/>
  <c r="E125" i="234"/>
  <c r="E124" i="234"/>
  <c r="E123" i="234"/>
  <c r="E122" i="234"/>
  <c r="E121" i="234"/>
  <c r="E120" i="234"/>
  <c r="E119" i="234"/>
  <c r="E118" i="234"/>
  <c r="E117" i="234"/>
  <c r="E116" i="234"/>
  <c r="E115" i="234"/>
  <c r="D111" i="234"/>
  <c r="E110" i="234"/>
  <c r="E109" i="234"/>
  <c r="E108" i="234"/>
  <c r="E107" i="234"/>
  <c r="E106" i="234"/>
  <c r="E105" i="234"/>
  <c r="E104" i="234"/>
  <c r="E103" i="234"/>
  <c r="E102" i="234"/>
  <c r="E101" i="234"/>
  <c r="E100" i="234"/>
  <c r="E99" i="234"/>
  <c r="E98" i="234"/>
  <c r="E97" i="234"/>
  <c r="E96" i="234"/>
  <c r="E95" i="234"/>
  <c r="E94" i="234"/>
  <c r="E93" i="234"/>
  <c r="E92" i="234"/>
  <c r="E111" i="234" s="1"/>
  <c r="E91" i="234"/>
  <c r="E90" i="234"/>
  <c r="E89" i="234"/>
  <c r="E88" i="234"/>
  <c r="E87" i="234"/>
  <c r="E86" i="234"/>
  <c r="E85" i="234"/>
  <c r="E84" i="234"/>
  <c r="E83" i="234"/>
  <c r="E82" i="234"/>
  <c r="E81" i="234"/>
  <c r="E80" i="234"/>
  <c r="D76" i="234"/>
  <c r="E75" i="234"/>
  <c r="E74" i="234"/>
  <c r="E73" i="234"/>
  <c r="E72" i="234"/>
  <c r="E71" i="234"/>
  <c r="E70" i="234"/>
  <c r="E69" i="234"/>
  <c r="E68" i="234"/>
  <c r="E67" i="234"/>
  <c r="E66" i="234"/>
  <c r="E65" i="234"/>
  <c r="E64" i="234"/>
  <c r="E63" i="234"/>
  <c r="E62" i="234"/>
  <c r="E61" i="234"/>
  <c r="E60" i="234"/>
  <c r="E59" i="234"/>
  <c r="E58" i="234"/>
  <c r="E57" i="234"/>
  <c r="E56" i="234"/>
  <c r="E55" i="234"/>
  <c r="E54" i="234"/>
  <c r="E53" i="234"/>
  <c r="E52" i="234"/>
  <c r="E51" i="234"/>
  <c r="E50" i="234"/>
  <c r="E49" i="234"/>
  <c r="E48" i="234"/>
  <c r="E47" i="234"/>
  <c r="E76" i="234" s="1"/>
  <c r="E46" i="234"/>
  <c r="E45" i="234"/>
  <c r="D41" i="234"/>
  <c r="E40" i="234"/>
  <c r="E39" i="234"/>
  <c r="E38" i="234"/>
  <c r="E37" i="234"/>
  <c r="E36" i="234"/>
  <c r="E35" i="234"/>
  <c r="E34" i="234"/>
  <c r="E33" i="234"/>
  <c r="E32" i="234"/>
  <c r="E31" i="234"/>
  <c r="E30" i="234"/>
  <c r="E29" i="234"/>
  <c r="E28" i="234"/>
  <c r="E27" i="234"/>
  <c r="E26" i="234"/>
  <c r="E25" i="234"/>
  <c r="E24" i="234"/>
  <c r="E23" i="234"/>
  <c r="E22" i="234"/>
  <c r="E21" i="234"/>
  <c r="E20" i="234"/>
  <c r="E19" i="234"/>
  <c r="E18" i="234"/>
  <c r="E17" i="234"/>
  <c r="E16" i="234"/>
  <c r="E15" i="234"/>
  <c r="E14" i="234"/>
  <c r="E13" i="234"/>
  <c r="E41" i="234" s="1"/>
  <c r="E12" i="234"/>
  <c r="E11" i="234"/>
  <c r="E10" i="234"/>
  <c r="B4" i="234"/>
  <c r="J2" i="234"/>
  <c r="M1" i="234" a="1"/>
  <c r="M1" i="234" s="1"/>
  <c r="D286" i="233"/>
  <c r="E285" i="233"/>
  <c r="E284" i="233"/>
  <c r="E283" i="233"/>
  <c r="E282" i="233"/>
  <c r="E281" i="233"/>
  <c r="E280" i="233"/>
  <c r="E279" i="233"/>
  <c r="E278" i="233"/>
  <c r="E277" i="233"/>
  <c r="E276" i="233"/>
  <c r="E275" i="233"/>
  <c r="E274" i="233"/>
  <c r="E273" i="233"/>
  <c r="E272" i="233"/>
  <c r="E271" i="233"/>
  <c r="E270" i="233"/>
  <c r="E269" i="233"/>
  <c r="E268" i="233"/>
  <c r="E267" i="233"/>
  <c r="E266" i="233"/>
  <c r="E265" i="233"/>
  <c r="E264" i="233"/>
  <c r="E263" i="233"/>
  <c r="E262" i="233"/>
  <c r="E261" i="233"/>
  <c r="E260" i="233"/>
  <c r="E259" i="233"/>
  <c r="E258" i="233"/>
  <c r="E257" i="233"/>
  <c r="E256" i="233"/>
  <c r="E255" i="233"/>
  <c r="D251" i="233"/>
  <c r="E250" i="233"/>
  <c r="E249" i="233"/>
  <c r="E248" i="233"/>
  <c r="E247" i="233"/>
  <c r="E246" i="233"/>
  <c r="E245" i="233"/>
  <c r="E244" i="233"/>
  <c r="E243" i="233"/>
  <c r="E242" i="233"/>
  <c r="E241" i="233"/>
  <c r="E240" i="233"/>
  <c r="E239" i="233"/>
  <c r="E238" i="233"/>
  <c r="E237" i="233"/>
  <c r="E236" i="233"/>
  <c r="E235" i="233"/>
  <c r="E234" i="233"/>
  <c r="E233" i="233"/>
  <c r="E232" i="233"/>
  <c r="E231" i="233"/>
  <c r="E230" i="233"/>
  <c r="E229" i="233"/>
  <c r="E228" i="233"/>
  <c r="E227" i="233"/>
  <c r="E226" i="233"/>
  <c r="E225" i="233"/>
  <c r="E224" i="233"/>
  <c r="E223" i="233"/>
  <c r="E222" i="233"/>
  <c r="E221" i="233"/>
  <c r="E220" i="233"/>
  <c r="D216" i="233"/>
  <c r="E215" i="233"/>
  <c r="E214" i="233"/>
  <c r="E213" i="233"/>
  <c r="E212" i="233"/>
  <c r="E211" i="233"/>
  <c r="E210" i="233"/>
  <c r="E209" i="233"/>
  <c r="E208" i="233"/>
  <c r="E207" i="233"/>
  <c r="E206" i="233"/>
  <c r="E205" i="233"/>
  <c r="E204" i="233"/>
  <c r="E203" i="233"/>
  <c r="E202" i="233"/>
  <c r="E201" i="233"/>
  <c r="E200" i="233"/>
  <c r="E199" i="233"/>
  <c r="E198" i="233"/>
  <c r="E197" i="233"/>
  <c r="E196" i="233"/>
  <c r="E195" i="233"/>
  <c r="E194" i="233"/>
  <c r="E193" i="233"/>
  <c r="E192" i="233"/>
  <c r="E191" i="233"/>
  <c r="E190" i="233"/>
  <c r="E189" i="233"/>
  <c r="E188" i="233"/>
  <c r="E187" i="233"/>
  <c r="E186" i="233"/>
  <c r="E185" i="233"/>
  <c r="D181" i="233"/>
  <c r="E180" i="233"/>
  <c r="E179" i="233"/>
  <c r="E178" i="233"/>
  <c r="E177" i="233"/>
  <c r="E176" i="233"/>
  <c r="E175" i="233"/>
  <c r="E174" i="233"/>
  <c r="E173" i="233"/>
  <c r="E172" i="233"/>
  <c r="E171" i="233"/>
  <c r="E170" i="233"/>
  <c r="E169" i="233"/>
  <c r="E168" i="233"/>
  <c r="E167" i="233"/>
  <c r="E166" i="233"/>
  <c r="E165" i="233"/>
  <c r="E164" i="233"/>
  <c r="E163" i="233"/>
  <c r="E162" i="233"/>
  <c r="E161" i="233"/>
  <c r="E160" i="233"/>
  <c r="E159" i="233"/>
  <c r="E158" i="233"/>
  <c r="E157" i="233"/>
  <c r="E156" i="233"/>
  <c r="E155" i="233"/>
  <c r="E154" i="233"/>
  <c r="E153" i="233"/>
  <c r="E152" i="233"/>
  <c r="E151" i="233"/>
  <c r="E150" i="233"/>
  <c r="E181" i="233" s="1"/>
  <c r="D146" i="233"/>
  <c r="E145" i="233"/>
  <c r="E144" i="233"/>
  <c r="E143" i="233"/>
  <c r="E142" i="233"/>
  <c r="E141" i="233"/>
  <c r="E140" i="233"/>
  <c r="E139" i="233"/>
  <c r="E138" i="233"/>
  <c r="E137" i="233"/>
  <c r="E136" i="233"/>
  <c r="E135" i="233"/>
  <c r="E134" i="233"/>
  <c r="E133" i="233"/>
  <c r="E132" i="233"/>
  <c r="E131" i="233"/>
  <c r="E130" i="233"/>
  <c r="E129" i="233"/>
  <c r="E128" i="233"/>
  <c r="E127" i="233"/>
  <c r="E126" i="233"/>
  <c r="E125" i="233"/>
  <c r="E124" i="233"/>
  <c r="E123" i="233"/>
  <c r="E122" i="233"/>
  <c r="E121" i="233"/>
  <c r="E120" i="233"/>
  <c r="E119" i="233"/>
  <c r="E118" i="233"/>
  <c r="E117" i="233"/>
  <c r="E116" i="233"/>
  <c r="E115" i="233"/>
  <c r="E111" i="233"/>
  <c r="D111" i="233"/>
  <c r="E110" i="233"/>
  <c r="E109" i="233"/>
  <c r="E108" i="233"/>
  <c r="E107" i="233"/>
  <c r="E106" i="233"/>
  <c r="E105" i="233"/>
  <c r="E104" i="233"/>
  <c r="E103" i="233"/>
  <c r="E102" i="233"/>
  <c r="E101" i="233"/>
  <c r="E100" i="233"/>
  <c r="E99" i="233"/>
  <c r="E98" i="233"/>
  <c r="E97" i="233"/>
  <c r="E96" i="233"/>
  <c r="E95" i="233"/>
  <c r="E94" i="233"/>
  <c r="E93" i="233"/>
  <c r="E92" i="233"/>
  <c r="E91" i="233"/>
  <c r="E90" i="233"/>
  <c r="E89" i="233"/>
  <c r="E88" i="233"/>
  <c r="E87" i="233"/>
  <c r="E86" i="233"/>
  <c r="E85" i="233"/>
  <c r="E84" i="233"/>
  <c r="E83" i="233"/>
  <c r="E82" i="233"/>
  <c r="E81" i="233"/>
  <c r="E80" i="233"/>
  <c r="D76" i="233"/>
  <c r="E75" i="233"/>
  <c r="E74" i="233"/>
  <c r="E73" i="233"/>
  <c r="E72" i="233"/>
  <c r="E71" i="233"/>
  <c r="E70" i="233"/>
  <c r="E69" i="233"/>
  <c r="E68" i="233"/>
  <c r="E67" i="233"/>
  <c r="E66" i="233"/>
  <c r="E76" i="233" s="1"/>
  <c r="E65" i="233"/>
  <c r="E64" i="233"/>
  <c r="E63" i="233"/>
  <c r="E62" i="233"/>
  <c r="E61" i="233"/>
  <c r="E60" i="233"/>
  <c r="E59" i="233"/>
  <c r="E58" i="233"/>
  <c r="E57" i="233"/>
  <c r="E56" i="233"/>
  <c r="E55" i="233"/>
  <c r="E54" i="233"/>
  <c r="E53" i="233"/>
  <c r="E52" i="233"/>
  <c r="E51" i="233"/>
  <c r="E50" i="233"/>
  <c r="E49" i="233"/>
  <c r="E48" i="233"/>
  <c r="E47" i="233"/>
  <c r="E46" i="233"/>
  <c r="E45" i="233"/>
  <c r="D41" i="233"/>
  <c r="E40" i="233"/>
  <c r="E39" i="233"/>
  <c r="E38" i="233"/>
  <c r="E37" i="233"/>
  <c r="E36" i="233"/>
  <c r="E35" i="233"/>
  <c r="E34" i="233"/>
  <c r="E33" i="233"/>
  <c r="E32" i="233"/>
  <c r="E31" i="233"/>
  <c r="E30" i="233"/>
  <c r="E29" i="233"/>
  <c r="E28" i="233"/>
  <c r="E27" i="233"/>
  <c r="E26" i="233"/>
  <c r="E25" i="233"/>
  <c r="E24" i="233"/>
  <c r="E23" i="233"/>
  <c r="E22" i="233"/>
  <c r="E21" i="233"/>
  <c r="E20" i="233"/>
  <c r="E19" i="233"/>
  <c r="E18" i="233"/>
  <c r="E17" i="233"/>
  <c r="E16" i="233"/>
  <c r="E15" i="233"/>
  <c r="E14" i="233"/>
  <c r="E13" i="233"/>
  <c r="E12" i="233"/>
  <c r="E11" i="233"/>
  <c r="E10" i="233"/>
  <c r="B4" i="233"/>
  <c r="J2" i="233"/>
  <c r="M1" i="233" a="1"/>
  <c r="M1" i="233" s="1"/>
  <c r="D286" i="232"/>
  <c r="E285" i="232"/>
  <c r="E284" i="232"/>
  <c r="E283" i="232"/>
  <c r="E282" i="232"/>
  <c r="E281" i="232"/>
  <c r="E280" i="232"/>
  <c r="E279" i="232"/>
  <c r="E278" i="232"/>
  <c r="E277" i="232"/>
  <c r="E276" i="232"/>
  <c r="E275" i="232"/>
  <c r="E274" i="232"/>
  <c r="E273" i="232"/>
  <c r="E272" i="232"/>
  <c r="E271" i="232"/>
  <c r="E270" i="232"/>
  <c r="E269" i="232"/>
  <c r="E268" i="232"/>
  <c r="E267" i="232"/>
  <c r="E266" i="232"/>
  <c r="E265" i="232"/>
  <c r="E264" i="232"/>
  <c r="E263" i="232"/>
  <c r="E262" i="232"/>
  <c r="E261" i="232"/>
  <c r="E260" i="232"/>
  <c r="E259" i="232"/>
  <c r="E258" i="232"/>
  <c r="E257" i="232"/>
  <c r="E256" i="232"/>
  <c r="E255" i="232"/>
  <c r="D251" i="232"/>
  <c r="E250" i="232"/>
  <c r="E249" i="232"/>
  <c r="E248" i="232"/>
  <c r="E247" i="232"/>
  <c r="E246" i="232"/>
  <c r="E245" i="232"/>
  <c r="E244" i="232"/>
  <c r="E243" i="232"/>
  <c r="E242" i="232"/>
  <c r="E241" i="232"/>
  <c r="E240" i="232"/>
  <c r="E239" i="232"/>
  <c r="E238" i="232"/>
  <c r="E237" i="232"/>
  <c r="E236" i="232"/>
  <c r="E235" i="232"/>
  <c r="E234" i="232"/>
  <c r="E233" i="232"/>
  <c r="E232" i="232"/>
  <c r="E231" i="232"/>
  <c r="E230" i="232"/>
  <c r="E229" i="232"/>
  <c r="E228" i="232"/>
  <c r="E227" i="232"/>
  <c r="E226" i="232"/>
  <c r="E225" i="232"/>
  <c r="E224" i="232"/>
  <c r="E223" i="232"/>
  <c r="E222" i="232"/>
  <c r="E221" i="232"/>
  <c r="E220" i="232"/>
  <c r="D216" i="232"/>
  <c r="E215" i="232"/>
  <c r="E214" i="232"/>
  <c r="E213" i="232"/>
  <c r="E212" i="232"/>
  <c r="E211" i="232"/>
  <c r="E210" i="232"/>
  <c r="E209" i="232"/>
  <c r="E208" i="232"/>
  <c r="E207" i="232"/>
  <c r="E206" i="232"/>
  <c r="E205" i="232"/>
  <c r="E204" i="232"/>
  <c r="E203" i="232"/>
  <c r="E202" i="232"/>
  <c r="E201" i="232"/>
  <c r="E200" i="232"/>
  <c r="E199" i="232"/>
  <c r="E198" i="232"/>
  <c r="E197" i="232"/>
  <c r="E196" i="232"/>
  <c r="E195" i="232"/>
  <c r="E194" i="232"/>
  <c r="E193" i="232"/>
  <c r="E192" i="232"/>
  <c r="E191" i="232"/>
  <c r="E190" i="232"/>
  <c r="E189" i="232"/>
  <c r="E188" i="232"/>
  <c r="E187" i="232"/>
  <c r="E186" i="232"/>
  <c r="E185" i="232"/>
  <c r="D181" i="232"/>
  <c r="E180" i="232"/>
  <c r="E179" i="232"/>
  <c r="E178" i="232"/>
  <c r="E177" i="232"/>
  <c r="E176" i="232"/>
  <c r="E175" i="232"/>
  <c r="E174" i="232"/>
  <c r="E173" i="232"/>
  <c r="E172" i="232"/>
  <c r="E171" i="232"/>
  <c r="E170" i="232"/>
  <c r="E169" i="232"/>
  <c r="E168" i="232"/>
  <c r="E167" i="232"/>
  <c r="E166" i="232"/>
  <c r="E165" i="232"/>
  <c r="E164" i="232"/>
  <c r="E163" i="232"/>
  <c r="E162" i="232"/>
  <c r="E161" i="232"/>
  <c r="E160" i="232"/>
  <c r="E159" i="232"/>
  <c r="E158" i="232"/>
  <c r="E157" i="232"/>
  <c r="E156" i="232"/>
  <c r="E181" i="232" s="1"/>
  <c r="E155" i="232"/>
  <c r="E154" i="232"/>
  <c r="E153" i="232"/>
  <c r="E152" i="232"/>
  <c r="E151" i="232"/>
  <c r="E150" i="232"/>
  <c r="D146" i="232"/>
  <c r="E145" i="232"/>
  <c r="E144" i="232"/>
  <c r="E143" i="232"/>
  <c r="E142" i="232"/>
  <c r="E141" i="232"/>
  <c r="E140" i="232"/>
  <c r="E139" i="232"/>
  <c r="E138" i="232"/>
  <c r="E137" i="232"/>
  <c r="E136" i="232"/>
  <c r="E135" i="232"/>
  <c r="E134" i="232"/>
  <c r="E133" i="232"/>
  <c r="E132" i="232"/>
  <c r="E131" i="232"/>
  <c r="E130" i="232"/>
  <c r="E129" i="232"/>
  <c r="E128" i="232"/>
  <c r="E127" i="232"/>
  <c r="E126" i="232"/>
  <c r="E125" i="232"/>
  <c r="E124" i="232"/>
  <c r="E123" i="232"/>
  <c r="E122" i="232"/>
  <c r="E121" i="232"/>
  <c r="E120" i="232"/>
  <c r="E119" i="232"/>
  <c r="E118" i="232"/>
  <c r="E117" i="232"/>
  <c r="E116" i="232"/>
  <c r="E115" i="232"/>
  <c r="D111" i="232"/>
  <c r="E110" i="232"/>
  <c r="E109" i="232"/>
  <c r="E108" i="232"/>
  <c r="E107" i="232"/>
  <c r="E106" i="232"/>
  <c r="E105" i="232"/>
  <c r="E104" i="232"/>
  <c r="E103" i="232"/>
  <c r="E102" i="232"/>
  <c r="E101" i="232"/>
  <c r="E100" i="232"/>
  <c r="E99" i="232"/>
  <c r="E98" i="232"/>
  <c r="E97" i="232"/>
  <c r="E96" i="232"/>
  <c r="E95" i="232"/>
  <c r="E94" i="232"/>
  <c r="E93" i="232"/>
  <c r="E92" i="232"/>
  <c r="E91" i="232"/>
  <c r="E90" i="232"/>
  <c r="E89" i="232"/>
  <c r="E88" i="232"/>
  <c r="E87" i="232"/>
  <c r="E86" i="232"/>
  <c r="E85" i="232"/>
  <c r="E84" i="232"/>
  <c r="E83" i="232"/>
  <c r="E82" i="232"/>
  <c r="E81" i="232"/>
  <c r="E80" i="232"/>
  <c r="E111" i="232" s="1"/>
  <c r="D76" i="232"/>
  <c r="E75" i="232"/>
  <c r="E74" i="232"/>
  <c r="E73" i="232"/>
  <c r="E72" i="232"/>
  <c r="E71" i="232"/>
  <c r="E70" i="232"/>
  <c r="E69" i="232"/>
  <c r="E68" i="232"/>
  <c r="E67" i="232"/>
  <c r="E66" i="232"/>
  <c r="E65" i="232"/>
  <c r="E64" i="232"/>
  <c r="E63" i="232"/>
  <c r="E62" i="232"/>
  <c r="E61" i="232"/>
  <c r="E60" i="232"/>
  <c r="E59" i="232"/>
  <c r="E58" i="232"/>
  <c r="E57" i="232"/>
  <c r="E56" i="232"/>
  <c r="E55" i="232"/>
  <c r="E54" i="232"/>
  <c r="E53" i="232"/>
  <c r="E52" i="232"/>
  <c r="E51" i="232"/>
  <c r="E50" i="232"/>
  <c r="E49" i="232"/>
  <c r="E48" i="232"/>
  <c r="E47" i="232"/>
  <c r="E46" i="232"/>
  <c r="E45" i="232"/>
  <c r="E76" i="232" s="1"/>
  <c r="D41" i="232"/>
  <c r="E40" i="232"/>
  <c r="E39" i="232"/>
  <c r="E38" i="232"/>
  <c r="E37" i="232"/>
  <c r="E36" i="232"/>
  <c r="E35" i="232"/>
  <c r="E34" i="232"/>
  <c r="E33" i="232"/>
  <c r="E32" i="232"/>
  <c r="E31" i="232"/>
  <c r="E30" i="232"/>
  <c r="E29" i="232"/>
  <c r="E28" i="232"/>
  <c r="E27" i="232"/>
  <c r="E26" i="232"/>
  <c r="E25" i="232"/>
  <c r="E24" i="232"/>
  <c r="E23" i="232"/>
  <c r="E22" i="232"/>
  <c r="E21" i="232"/>
  <c r="E20" i="232"/>
  <c r="E19" i="232"/>
  <c r="E18" i="232"/>
  <c r="E17" i="232"/>
  <c r="E16" i="232"/>
  <c r="E15" i="232"/>
  <c r="E14" i="232"/>
  <c r="E13" i="232"/>
  <c r="E12" i="232"/>
  <c r="E11" i="232"/>
  <c r="E10" i="232"/>
  <c r="E41" i="232" s="1"/>
  <c r="B4" i="232"/>
  <c r="J2" i="232"/>
  <c r="M1" i="232" a="1"/>
  <c r="M1" i="232" s="1"/>
  <c r="D286" i="231"/>
  <c r="E285" i="231"/>
  <c r="E284" i="231"/>
  <c r="E283" i="231"/>
  <c r="E282" i="231"/>
  <c r="E281" i="231"/>
  <c r="E280" i="231"/>
  <c r="E279" i="231"/>
  <c r="E278" i="231"/>
  <c r="E277" i="231"/>
  <c r="E276" i="231"/>
  <c r="E275" i="231"/>
  <c r="E274" i="231"/>
  <c r="E273" i="231"/>
  <c r="E272" i="231"/>
  <c r="E271" i="231"/>
  <c r="E270" i="231"/>
  <c r="E269" i="231"/>
  <c r="E268" i="231"/>
  <c r="E267" i="231"/>
  <c r="E266" i="231"/>
  <c r="E265" i="231"/>
  <c r="E264" i="231"/>
  <c r="E263" i="231"/>
  <c r="E262" i="231"/>
  <c r="E261" i="231"/>
  <c r="E260" i="231"/>
  <c r="E259" i="231"/>
  <c r="E258" i="231"/>
  <c r="E257" i="231"/>
  <c r="E256" i="231"/>
  <c r="E286" i="231" s="1"/>
  <c r="E255" i="231"/>
  <c r="D251" i="231"/>
  <c r="E250" i="231"/>
  <c r="E249" i="231"/>
  <c r="E248" i="231"/>
  <c r="E247" i="231"/>
  <c r="E246" i="231"/>
  <c r="E245" i="231"/>
  <c r="E244" i="231"/>
  <c r="E243" i="231"/>
  <c r="E242" i="231"/>
  <c r="E241" i="231"/>
  <c r="E240" i="231"/>
  <c r="E239" i="231"/>
  <c r="E238" i="231"/>
  <c r="E237" i="231"/>
  <c r="E236" i="231"/>
  <c r="E235" i="231"/>
  <c r="E234" i="231"/>
  <c r="E233" i="231"/>
  <c r="E232" i="231"/>
  <c r="E231" i="231"/>
  <c r="E230" i="231"/>
  <c r="E229" i="231"/>
  <c r="E228" i="231"/>
  <c r="E227" i="231"/>
  <c r="E226" i="231"/>
  <c r="E225" i="231"/>
  <c r="E224" i="231"/>
  <c r="E223" i="231"/>
  <c r="E222" i="231"/>
  <c r="E221" i="231"/>
  <c r="E220" i="231"/>
  <c r="D216" i="231"/>
  <c r="E215" i="231"/>
  <c r="E214" i="231"/>
  <c r="E213" i="231"/>
  <c r="E212" i="231"/>
  <c r="E211" i="231"/>
  <c r="E210" i="231"/>
  <c r="E209" i="231"/>
  <c r="E208" i="231"/>
  <c r="E207" i="231"/>
  <c r="E206" i="231"/>
  <c r="E205" i="231"/>
  <c r="E204" i="231"/>
  <c r="E203" i="231"/>
  <c r="E202" i="231"/>
  <c r="E201" i="231"/>
  <c r="E200" i="231"/>
  <c r="E199" i="231"/>
  <c r="E198" i="231"/>
  <c r="E197" i="231"/>
  <c r="E196" i="231"/>
  <c r="E195" i="231"/>
  <c r="E194" i="231"/>
  <c r="E193" i="231"/>
  <c r="E192" i="231"/>
  <c r="E191" i="231"/>
  <c r="E190" i="231"/>
  <c r="E189" i="231"/>
  <c r="E188" i="231"/>
  <c r="E187" i="231"/>
  <c r="E186" i="231"/>
  <c r="E216" i="231" s="1"/>
  <c r="E185" i="231"/>
  <c r="D181" i="231"/>
  <c r="E180" i="231"/>
  <c r="E179" i="231"/>
  <c r="E178" i="231"/>
  <c r="E177" i="231"/>
  <c r="E176" i="231"/>
  <c r="E175" i="231"/>
  <c r="E174" i="231"/>
  <c r="E173" i="231"/>
  <c r="E172" i="231"/>
  <c r="E171" i="231"/>
  <c r="E170" i="231"/>
  <c r="E169" i="231"/>
  <c r="E168" i="231"/>
  <c r="E167" i="231"/>
  <c r="E166" i="231"/>
  <c r="E165" i="231"/>
  <c r="E164" i="231"/>
  <c r="E163" i="231"/>
  <c r="E162" i="231"/>
  <c r="E161" i="231"/>
  <c r="E160" i="231"/>
  <c r="E159" i="231"/>
  <c r="E158" i="231"/>
  <c r="E157" i="231"/>
  <c r="E156" i="231"/>
  <c r="E155" i="231"/>
  <c r="E154" i="231"/>
  <c r="E153" i="231"/>
  <c r="E152" i="231"/>
  <c r="E151" i="231"/>
  <c r="E150" i="231"/>
  <c r="D146" i="231"/>
  <c r="E145" i="231"/>
  <c r="E144" i="231"/>
  <c r="E143" i="231"/>
  <c r="E142" i="231"/>
  <c r="E141" i="231"/>
  <c r="E140" i="231"/>
  <c r="E139" i="231"/>
  <c r="E138" i="231"/>
  <c r="E137" i="231"/>
  <c r="E136" i="231"/>
  <c r="E135" i="231"/>
  <c r="E134" i="231"/>
  <c r="E133" i="231"/>
  <c r="E132" i="231"/>
  <c r="E131" i="231"/>
  <c r="E130" i="231"/>
  <c r="E129" i="231"/>
  <c r="E128" i="231"/>
  <c r="E127" i="231"/>
  <c r="E126" i="231"/>
  <c r="E125" i="231"/>
  <c r="E124" i="231"/>
  <c r="E123" i="231"/>
  <c r="E122" i="231"/>
  <c r="E121" i="231"/>
  <c r="E120" i="231"/>
  <c r="E119" i="231"/>
  <c r="E118" i="231"/>
  <c r="E117" i="231"/>
  <c r="E116" i="231"/>
  <c r="E115" i="231"/>
  <c r="D111" i="231"/>
  <c r="E110" i="231"/>
  <c r="E109" i="231"/>
  <c r="E108" i="231"/>
  <c r="E107" i="231"/>
  <c r="E106" i="231"/>
  <c r="E105" i="231"/>
  <c r="E104" i="231"/>
  <c r="E103" i="231"/>
  <c r="E102" i="231"/>
  <c r="E101" i="231"/>
  <c r="E100" i="231"/>
  <c r="E99" i="231"/>
  <c r="E98" i="231"/>
  <c r="E97" i="231"/>
  <c r="E96" i="231"/>
  <c r="E95" i="231"/>
  <c r="E94" i="231"/>
  <c r="E93" i="231"/>
  <c r="E92" i="231"/>
  <c r="E91" i="231"/>
  <c r="E90" i="231"/>
  <c r="E89" i="231"/>
  <c r="E88" i="231"/>
  <c r="E87" i="231"/>
  <c r="E86" i="231"/>
  <c r="E85" i="231"/>
  <c r="E84" i="231"/>
  <c r="E83" i="231"/>
  <c r="E82" i="231"/>
  <c r="E81" i="231"/>
  <c r="E80" i="231"/>
  <c r="D76" i="231"/>
  <c r="E75" i="231"/>
  <c r="E74" i="231"/>
  <c r="E73" i="231"/>
  <c r="E72" i="231"/>
  <c r="E71" i="231"/>
  <c r="E70" i="231"/>
  <c r="E69" i="231"/>
  <c r="E68" i="231"/>
  <c r="E67" i="231"/>
  <c r="E66" i="231"/>
  <c r="E65" i="231"/>
  <c r="E64" i="231"/>
  <c r="E63" i="231"/>
  <c r="E62" i="231"/>
  <c r="E61" i="231"/>
  <c r="E60" i="231"/>
  <c r="E59" i="231"/>
  <c r="E58" i="231"/>
  <c r="E57" i="231"/>
  <c r="E56" i="231"/>
  <c r="E55" i="231"/>
  <c r="E54" i="231"/>
  <c r="E53" i="231"/>
  <c r="E52" i="231"/>
  <c r="E51" i="231"/>
  <c r="E50" i="231"/>
  <c r="E49" i="231"/>
  <c r="E48" i="231"/>
  <c r="E47" i="231"/>
  <c r="E46" i="231"/>
  <c r="E45" i="231"/>
  <c r="E76" i="231" s="1"/>
  <c r="D41" i="231"/>
  <c r="E40" i="231"/>
  <c r="E39" i="231"/>
  <c r="E38" i="231"/>
  <c r="E37" i="231"/>
  <c r="E36" i="231"/>
  <c r="E35" i="231"/>
  <c r="E34" i="231"/>
  <c r="E33" i="231"/>
  <c r="E32" i="231"/>
  <c r="E31" i="231"/>
  <c r="E30" i="231"/>
  <c r="E29" i="231"/>
  <c r="E28" i="231"/>
  <c r="E27" i="231"/>
  <c r="E26" i="231"/>
  <c r="E25" i="231"/>
  <c r="E24" i="231"/>
  <c r="E23" i="231"/>
  <c r="E22" i="231"/>
  <c r="E21" i="231"/>
  <c r="E20" i="231"/>
  <c r="E19" i="231"/>
  <c r="E18" i="231"/>
  <c r="E17" i="231"/>
  <c r="E41" i="231" s="1"/>
  <c r="E16" i="231"/>
  <c r="E15" i="231"/>
  <c r="E14" i="231"/>
  <c r="E13" i="231"/>
  <c r="E12" i="231"/>
  <c r="E11" i="231"/>
  <c r="E10" i="231"/>
  <c r="B4" i="231"/>
  <c r="J2" i="231"/>
  <c r="M1" i="231" a="1"/>
  <c r="M1" i="231" s="1"/>
  <c r="D286" i="230"/>
  <c r="E285" i="230"/>
  <c r="E284" i="230"/>
  <c r="E283" i="230"/>
  <c r="E282" i="230"/>
  <c r="E281" i="230"/>
  <c r="E280" i="230"/>
  <c r="E279" i="230"/>
  <c r="E278" i="230"/>
  <c r="E277" i="230"/>
  <c r="E276" i="230"/>
  <c r="E275" i="230"/>
  <c r="E274" i="230"/>
  <c r="E273" i="230"/>
  <c r="E272" i="230"/>
  <c r="E271" i="230"/>
  <c r="E270" i="230"/>
  <c r="E269" i="230"/>
  <c r="E268" i="230"/>
  <c r="E267" i="230"/>
  <c r="E266" i="230"/>
  <c r="E265" i="230"/>
  <c r="E264" i="230"/>
  <c r="E263" i="230"/>
  <c r="E262" i="230"/>
  <c r="E261" i="230"/>
  <c r="E260" i="230"/>
  <c r="E259" i="230"/>
  <c r="E258" i="230"/>
  <c r="E257" i="230"/>
  <c r="E256" i="230"/>
  <c r="E255" i="230"/>
  <c r="D251" i="230"/>
  <c r="E250" i="230"/>
  <c r="E249" i="230"/>
  <c r="E248" i="230"/>
  <c r="E247" i="230"/>
  <c r="E246" i="230"/>
  <c r="E245" i="230"/>
  <c r="E244" i="230"/>
  <c r="E243" i="230"/>
  <c r="E242" i="230"/>
  <c r="E241" i="230"/>
  <c r="E240" i="230"/>
  <c r="E239" i="230"/>
  <c r="E238" i="230"/>
  <c r="E237" i="230"/>
  <c r="E236" i="230"/>
  <c r="E235" i="230"/>
  <c r="E234" i="230"/>
  <c r="E233" i="230"/>
  <c r="E232" i="230"/>
  <c r="E231" i="230"/>
  <c r="E230" i="230"/>
  <c r="E229" i="230"/>
  <c r="E228" i="230"/>
  <c r="E227" i="230"/>
  <c r="E226" i="230"/>
  <c r="E225" i="230"/>
  <c r="E224" i="230"/>
  <c r="E223" i="230"/>
  <c r="E222" i="230"/>
  <c r="E221" i="230"/>
  <c r="E251" i="230" s="1"/>
  <c r="E220" i="230"/>
  <c r="D216" i="230"/>
  <c r="E215" i="230"/>
  <c r="E214" i="230"/>
  <c r="E213" i="230"/>
  <c r="E212" i="230"/>
  <c r="E211" i="230"/>
  <c r="E210" i="230"/>
  <c r="E209" i="230"/>
  <c r="E208" i="230"/>
  <c r="E207" i="230"/>
  <c r="E206" i="230"/>
  <c r="E205" i="230"/>
  <c r="E204" i="230"/>
  <c r="E203" i="230"/>
  <c r="E202" i="230"/>
  <c r="E201" i="230"/>
  <c r="E200" i="230"/>
  <c r="E199" i="230"/>
  <c r="E198" i="230"/>
  <c r="E197" i="230"/>
  <c r="E196" i="230"/>
  <c r="E195" i="230"/>
  <c r="E194" i="230"/>
  <c r="E193" i="230"/>
  <c r="E192" i="230"/>
  <c r="E191" i="230"/>
  <c r="E190" i="230"/>
  <c r="E189" i="230"/>
  <c r="E188" i="230"/>
  <c r="E187" i="230"/>
  <c r="E186" i="230"/>
  <c r="E185" i="230"/>
  <c r="D181" i="230"/>
  <c r="E180" i="230"/>
  <c r="E179" i="230"/>
  <c r="E178" i="230"/>
  <c r="E177" i="230"/>
  <c r="E176" i="230"/>
  <c r="E175" i="230"/>
  <c r="E174" i="230"/>
  <c r="E173" i="230"/>
  <c r="E172" i="230"/>
  <c r="E171" i="230"/>
  <c r="E170" i="230"/>
  <c r="E169" i="230"/>
  <c r="E168" i="230"/>
  <c r="E167" i="230"/>
  <c r="E166" i="230"/>
  <c r="E165" i="230"/>
  <c r="E164" i="230"/>
  <c r="E163" i="230"/>
  <c r="E162" i="230"/>
  <c r="E161" i="230"/>
  <c r="E160" i="230"/>
  <c r="E159" i="230"/>
  <c r="E158" i="230"/>
  <c r="E157" i="230"/>
  <c r="E156" i="230"/>
  <c r="E155" i="230"/>
  <c r="E154" i="230"/>
  <c r="E153" i="230"/>
  <c r="E152" i="230"/>
  <c r="E151" i="230"/>
  <c r="E150" i="230"/>
  <c r="D146" i="230"/>
  <c r="E145" i="230"/>
  <c r="E144" i="230"/>
  <c r="E143" i="230"/>
  <c r="E142" i="230"/>
  <c r="E141" i="230"/>
  <c r="E140" i="230"/>
  <c r="E139" i="230"/>
  <c r="E138" i="230"/>
  <c r="E137" i="230"/>
  <c r="E136" i="230"/>
  <c r="E135" i="230"/>
  <c r="E134" i="230"/>
  <c r="E133" i="230"/>
  <c r="E132" i="230"/>
  <c r="E131" i="230"/>
  <c r="E130" i="230"/>
  <c r="E129" i="230"/>
  <c r="E128" i="230"/>
  <c r="E127" i="230"/>
  <c r="E126" i="230"/>
  <c r="E125" i="230"/>
  <c r="E124" i="230"/>
  <c r="E123" i="230"/>
  <c r="E122" i="230"/>
  <c r="E121" i="230"/>
  <c r="E120" i="230"/>
  <c r="E119" i="230"/>
  <c r="E118" i="230"/>
  <c r="E117" i="230"/>
  <c r="E116" i="230"/>
  <c r="E115" i="230"/>
  <c r="D111" i="230"/>
  <c r="E110" i="230"/>
  <c r="E109" i="230"/>
  <c r="E108" i="230"/>
  <c r="E107" i="230"/>
  <c r="E106" i="230"/>
  <c r="E105" i="230"/>
  <c r="E104" i="230"/>
  <c r="E103" i="230"/>
  <c r="E102" i="230"/>
  <c r="E101" i="230"/>
  <c r="E100" i="230"/>
  <c r="E99" i="230"/>
  <c r="E98" i="230"/>
  <c r="E97" i="230"/>
  <c r="E96" i="230"/>
  <c r="E95" i="230"/>
  <c r="E94" i="230"/>
  <c r="E93" i="230"/>
  <c r="E92" i="230"/>
  <c r="E91" i="230"/>
  <c r="E90" i="230"/>
  <c r="E89" i="230"/>
  <c r="E88" i="230"/>
  <c r="E87" i="230"/>
  <c r="E86" i="230"/>
  <c r="E85" i="230"/>
  <c r="E84" i="230"/>
  <c r="E83" i="230"/>
  <c r="E82" i="230"/>
  <c r="E81" i="230"/>
  <c r="E80" i="230"/>
  <c r="D76" i="230"/>
  <c r="E75" i="230"/>
  <c r="E74" i="230"/>
  <c r="E73" i="230"/>
  <c r="E72" i="230"/>
  <c r="E71" i="230"/>
  <c r="E70" i="230"/>
  <c r="E69" i="230"/>
  <c r="E68" i="230"/>
  <c r="E67" i="230"/>
  <c r="E66" i="230"/>
  <c r="E65" i="230"/>
  <c r="E64" i="230"/>
  <c r="E63" i="230"/>
  <c r="E62" i="230"/>
  <c r="E61" i="230"/>
  <c r="E60" i="230"/>
  <c r="E59" i="230"/>
  <c r="E58" i="230"/>
  <c r="E57" i="230"/>
  <c r="E56" i="230"/>
  <c r="E55" i="230"/>
  <c r="E54" i="230"/>
  <c r="E53" i="230"/>
  <c r="E52" i="230"/>
  <c r="E51" i="230"/>
  <c r="E50" i="230"/>
  <c r="E49" i="230"/>
  <c r="E48" i="230"/>
  <c r="E47" i="230"/>
  <c r="E46" i="230"/>
  <c r="E76" i="230" s="1"/>
  <c r="E45" i="230"/>
  <c r="D41" i="230"/>
  <c r="E40" i="230"/>
  <c r="E39" i="230"/>
  <c r="E38" i="230"/>
  <c r="E37" i="230"/>
  <c r="E36" i="230"/>
  <c r="E35" i="230"/>
  <c r="E34" i="230"/>
  <c r="E33" i="230"/>
  <c r="E32" i="230"/>
  <c r="E31" i="230"/>
  <c r="E30" i="230"/>
  <c r="E29" i="230"/>
  <c r="E28" i="230"/>
  <c r="E27" i="230"/>
  <c r="E26" i="230"/>
  <c r="E25" i="230"/>
  <c r="E24" i="230"/>
  <c r="E23" i="230"/>
  <c r="E22" i="230"/>
  <c r="E21" i="230"/>
  <c r="E20" i="230"/>
  <c r="E19" i="230"/>
  <c r="E18" i="230"/>
  <c r="E17" i="230"/>
  <c r="E16" i="230"/>
  <c r="E15" i="230"/>
  <c r="E14" i="230"/>
  <c r="E13" i="230"/>
  <c r="E12" i="230"/>
  <c r="E11" i="230"/>
  <c r="E10" i="230"/>
  <c r="B4" i="230"/>
  <c r="J2" i="230"/>
  <c r="M1" i="230" a="1"/>
  <c r="M1" i="230" s="1"/>
  <c r="D286" i="229"/>
  <c r="E285" i="229"/>
  <c r="E284" i="229"/>
  <c r="E283" i="229"/>
  <c r="E282" i="229"/>
  <c r="E281" i="229"/>
  <c r="E280" i="229"/>
  <c r="E279" i="229"/>
  <c r="E278" i="229"/>
  <c r="E277" i="229"/>
  <c r="E276" i="229"/>
  <c r="E275" i="229"/>
  <c r="E274" i="229"/>
  <c r="E273" i="229"/>
  <c r="E272" i="229"/>
  <c r="E271" i="229"/>
  <c r="E270" i="229"/>
  <c r="E269" i="229"/>
  <c r="E268" i="229"/>
  <c r="E267" i="229"/>
  <c r="E266" i="229"/>
  <c r="E265" i="229"/>
  <c r="E264" i="229"/>
  <c r="E263" i="229"/>
  <c r="E262" i="229"/>
  <c r="E261" i="229"/>
  <c r="E260" i="229"/>
  <c r="E259" i="229"/>
  <c r="E258" i="229"/>
  <c r="E257" i="229"/>
  <c r="E256" i="229"/>
  <c r="E255" i="229"/>
  <c r="D251" i="229"/>
  <c r="E250" i="229"/>
  <c r="E249" i="229"/>
  <c r="E248" i="229"/>
  <c r="E247" i="229"/>
  <c r="E246" i="229"/>
  <c r="E245" i="229"/>
  <c r="E244" i="229"/>
  <c r="E243" i="229"/>
  <c r="E242" i="229"/>
  <c r="E241" i="229"/>
  <c r="E240" i="229"/>
  <c r="E239" i="229"/>
  <c r="E238" i="229"/>
  <c r="E237" i="229"/>
  <c r="E236" i="229"/>
  <c r="E235" i="229"/>
  <c r="E234" i="229"/>
  <c r="E233" i="229"/>
  <c r="E232" i="229"/>
  <c r="E231" i="229"/>
  <c r="E230" i="229"/>
  <c r="E229" i="229"/>
  <c r="E228" i="229"/>
  <c r="E227" i="229"/>
  <c r="E226" i="229"/>
  <c r="E225" i="229"/>
  <c r="E224" i="229"/>
  <c r="E223" i="229"/>
  <c r="E222" i="229"/>
  <c r="E221" i="229"/>
  <c r="E220" i="229"/>
  <c r="D216" i="229"/>
  <c r="E215" i="229"/>
  <c r="E214" i="229"/>
  <c r="E213" i="229"/>
  <c r="E212" i="229"/>
  <c r="E211" i="229"/>
  <c r="E210" i="229"/>
  <c r="E209" i="229"/>
  <c r="E208" i="229"/>
  <c r="E207" i="229"/>
  <c r="E206" i="229"/>
  <c r="E205" i="229"/>
  <c r="E204" i="229"/>
  <c r="E203" i="229"/>
  <c r="E202" i="229"/>
  <c r="E201" i="229"/>
  <c r="E200" i="229"/>
  <c r="E199" i="229"/>
  <c r="E198" i="229"/>
  <c r="E197" i="229"/>
  <c r="E196" i="229"/>
  <c r="E195" i="229"/>
  <c r="E216" i="229" s="1"/>
  <c r="E194" i="229"/>
  <c r="E193" i="229"/>
  <c r="E192" i="229"/>
  <c r="E191" i="229"/>
  <c r="E190" i="229"/>
  <c r="E189" i="229"/>
  <c r="E188" i="229"/>
  <c r="E187" i="229"/>
  <c r="E186" i="229"/>
  <c r="E185" i="229"/>
  <c r="D181" i="229"/>
  <c r="E180" i="229"/>
  <c r="E179" i="229"/>
  <c r="E178" i="229"/>
  <c r="E177" i="229"/>
  <c r="E176" i="229"/>
  <c r="E175" i="229"/>
  <c r="E174" i="229"/>
  <c r="E173" i="229"/>
  <c r="E172" i="229"/>
  <c r="E171" i="229"/>
  <c r="E170" i="229"/>
  <c r="E169" i="229"/>
  <c r="E168" i="229"/>
  <c r="E167" i="229"/>
  <c r="E166" i="229"/>
  <c r="E165" i="229"/>
  <c r="E164" i="229"/>
  <c r="E163" i="229"/>
  <c r="E162" i="229"/>
  <c r="E161" i="229"/>
  <c r="E160" i="229"/>
  <c r="E159" i="229"/>
  <c r="E158" i="229"/>
  <c r="E157" i="229"/>
  <c r="E156" i="229"/>
  <c r="E155" i="229"/>
  <c r="E154" i="229"/>
  <c r="E153" i="229"/>
  <c r="E152" i="229"/>
  <c r="E151" i="229"/>
  <c r="E150" i="229"/>
  <c r="D146" i="229"/>
  <c r="E145" i="229"/>
  <c r="E144" i="229"/>
  <c r="E143" i="229"/>
  <c r="E142" i="229"/>
  <c r="E141" i="229"/>
  <c r="E140" i="229"/>
  <c r="E139" i="229"/>
  <c r="E138" i="229"/>
  <c r="E137" i="229"/>
  <c r="E136" i="229"/>
  <c r="E135" i="229"/>
  <c r="E134" i="229"/>
  <c r="E133" i="229"/>
  <c r="E132" i="229"/>
  <c r="E131" i="229"/>
  <c r="E130" i="229"/>
  <c r="E129" i="229"/>
  <c r="E128" i="229"/>
  <c r="E127" i="229"/>
  <c r="E126" i="229"/>
  <c r="E125" i="229"/>
  <c r="E124" i="229"/>
  <c r="E123" i="229"/>
  <c r="E122" i="229"/>
  <c r="E121" i="229"/>
  <c r="E120" i="229"/>
  <c r="E119" i="229"/>
  <c r="E118" i="229"/>
  <c r="E117" i="229"/>
  <c r="E116" i="229"/>
  <c r="E115" i="229"/>
  <c r="D111" i="229"/>
  <c r="E110" i="229"/>
  <c r="E109" i="229"/>
  <c r="E108" i="229"/>
  <c r="E107" i="229"/>
  <c r="E106" i="229"/>
  <c r="E105" i="229"/>
  <c r="E104" i="229"/>
  <c r="E103" i="229"/>
  <c r="E102" i="229"/>
  <c r="E101" i="229"/>
  <c r="E100" i="229"/>
  <c r="E99" i="229"/>
  <c r="E98" i="229"/>
  <c r="E97" i="229"/>
  <c r="E96" i="229"/>
  <c r="E95" i="229"/>
  <c r="E94" i="229"/>
  <c r="E93" i="229"/>
  <c r="E92" i="229"/>
  <c r="E91" i="229"/>
  <c r="E90" i="229"/>
  <c r="E89" i="229"/>
  <c r="E88" i="229"/>
  <c r="E87" i="229"/>
  <c r="E86" i="229"/>
  <c r="E85" i="229"/>
  <c r="E84" i="229"/>
  <c r="E83" i="229"/>
  <c r="E82" i="229"/>
  <c r="E81" i="229"/>
  <c r="E80" i="229"/>
  <c r="E111" i="229" s="1"/>
  <c r="D76" i="229"/>
  <c r="E75" i="229"/>
  <c r="E74" i="229"/>
  <c r="E73" i="229"/>
  <c r="E72" i="229"/>
  <c r="E71" i="229"/>
  <c r="E70" i="229"/>
  <c r="E69" i="229"/>
  <c r="E68" i="229"/>
  <c r="E67" i="229"/>
  <c r="E66" i="229"/>
  <c r="E65" i="229"/>
  <c r="E64" i="229"/>
  <c r="E63" i="229"/>
  <c r="E62" i="229"/>
  <c r="E61" i="229"/>
  <c r="E60" i="229"/>
  <c r="E59" i="229"/>
  <c r="E58" i="229"/>
  <c r="E57" i="229"/>
  <c r="E56" i="229"/>
  <c r="E55" i="229"/>
  <c r="E54" i="229"/>
  <c r="E53" i="229"/>
  <c r="E52" i="229"/>
  <c r="E51" i="229"/>
  <c r="E50" i="229"/>
  <c r="E49" i="229"/>
  <c r="E48" i="229"/>
  <c r="E47" i="229"/>
  <c r="E46" i="229"/>
  <c r="E45" i="229"/>
  <c r="D41" i="229"/>
  <c r="E40" i="229"/>
  <c r="E39" i="229"/>
  <c r="E38" i="229"/>
  <c r="E37" i="229"/>
  <c r="E36" i="229"/>
  <c r="E35" i="229"/>
  <c r="E34" i="229"/>
  <c r="E33" i="229"/>
  <c r="E32" i="229"/>
  <c r="E31" i="229"/>
  <c r="E30" i="229"/>
  <c r="E29" i="229"/>
  <c r="E28" i="229"/>
  <c r="E27" i="229"/>
  <c r="E26" i="229"/>
  <c r="E25" i="229"/>
  <c r="E24" i="229"/>
  <c r="E23" i="229"/>
  <c r="E22" i="229"/>
  <c r="E21" i="229"/>
  <c r="E20" i="229"/>
  <c r="E19" i="229"/>
  <c r="E18" i="229"/>
  <c r="E17" i="229"/>
  <c r="E16" i="229"/>
  <c r="E15" i="229"/>
  <c r="E14" i="229"/>
  <c r="E13" i="229"/>
  <c r="E12" i="229"/>
  <c r="E11" i="229"/>
  <c r="E41" i="229" s="1"/>
  <c r="E10" i="229"/>
  <c r="B4" i="229"/>
  <c r="J2" i="229"/>
  <c r="M1" i="229" a="1"/>
  <c r="M1" i="229" s="1"/>
  <c r="A1" i="229" s="1" a="1"/>
  <c r="A1" i="229" s="1"/>
  <c r="D286" i="228"/>
  <c r="E285" i="228"/>
  <c r="E284" i="228"/>
  <c r="E283" i="228"/>
  <c r="E282" i="228"/>
  <c r="E281" i="228"/>
  <c r="E280" i="228"/>
  <c r="E279" i="228"/>
  <c r="E278" i="228"/>
  <c r="E277" i="228"/>
  <c r="E276" i="228"/>
  <c r="E275" i="228"/>
  <c r="E274" i="228"/>
  <c r="E273" i="228"/>
  <c r="E272" i="228"/>
  <c r="E271" i="228"/>
  <c r="E270" i="228"/>
  <c r="E269" i="228"/>
  <c r="E268" i="228"/>
  <c r="E267" i="228"/>
  <c r="E266" i="228"/>
  <c r="E265" i="228"/>
  <c r="E264" i="228"/>
  <c r="E263" i="228"/>
  <c r="E262" i="228"/>
  <c r="E261" i="228"/>
  <c r="E260" i="228"/>
  <c r="E259" i="228"/>
  <c r="E258" i="228"/>
  <c r="E257" i="228"/>
  <c r="E256" i="228"/>
  <c r="E255" i="228"/>
  <c r="E286" i="228" s="1"/>
  <c r="D251" i="228"/>
  <c r="E250" i="228"/>
  <c r="E249" i="228"/>
  <c r="E248" i="228"/>
  <c r="E247" i="228"/>
  <c r="E246" i="228"/>
  <c r="E245" i="228"/>
  <c r="E244" i="228"/>
  <c r="E243" i="228"/>
  <c r="E242" i="228"/>
  <c r="E241" i="228"/>
  <c r="E240" i="228"/>
  <c r="E239" i="228"/>
  <c r="E238" i="228"/>
  <c r="E237" i="228"/>
  <c r="E236" i="228"/>
  <c r="E235" i="228"/>
  <c r="E234" i="228"/>
  <c r="E233" i="228"/>
  <c r="E232" i="228"/>
  <c r="E231" i="228"/>
  <c r="E230" i="228"/>
  <c r="E251" i="228" s="1"/>
  <c r="E229" i="228"/>
  <c r="E228" i="228"/>
  <c r="E227" i="228"/>
  <c r="E226" i="228"/>
  <c r="E225" i="228"/>
  <c r="E224" i="228"/>
  <c r="E223" i="228"/>
  <c r="E222" i="228"/>
  <c r="E221" i="228"/>
  <c r="E220" i="228"/>
  <c r="D216" i="228"/>
  <c r="E215" i="228"/>
  <c r="E214" i="228"/>
  <c r="E213" i="228"/>
  <c r="E212" i="228"/>
  <c r="E211" i="228"/>
  <c r="E210" i="228"/>
  <c r="E209" i="228"/>
  <c r="E208" i="228"/>
  <c r="E207" i="228"/>
  <c r="E206" i="228"/>
  <c r="E205" i="228"/>
  <c r="E204" i="228"/>
  <c r="E203" i="228"/>
  <c r="E202" i="228"/>
  <c r="E201" i="228"/>
  <c r="E200" i="228"/>
  <c r="E199" i="228"/>
  <c r="E198" i="228"/>
  <c r="E197" i="228"/>
  <c r="E196" i="228"/>
  <c r="E195" i="228"/>
  <c r="E194" i="228"/>
  <c r="E193" i="228"/>
  <c r="E192" i="228"/>
  <c r="E191" i="228"/>
  <c r="E190" i="228"/>
  <c r="E189" i="228"/>
  <c r="E188" i="228"/>
  <c r="E187" i="228"/>
  <c r="E186" i="228"/>
  <c r="E185" i="228"/>
  <c r="E216" i="228" s="1"/>
  <c r="D181" i="228"/>
  <c r="E180" i="228"/>
  <c r="E179" i="228"/>
  <c r="E178" i="228"/>
  <c r="E177" i="228"/>
  <c r="E176" i="228"/>
  <c r="E175" i="228"/>
  <c r="E174" i="228"/>
  <c r="E173" i="228"/>
  <c r="E172" i="228"/>
  <c r="E171" i="228"/>
  <c r="E170" i="228"/>
  <c r="E169" i="228"/>
  <c r="E168" i="228"/>
  <c r="E167" i="228"/>
  <c r="E166" i="228"/>
  <c r="E165" i="228"/>
  <c r="E164" i="228"/>
  <c r="E163" i="228"/>
  <c r="E162" i="228"/>
  <c r="E161" i="228"/>
  <c r="E160" i="228"/>
  <c r="E159" i="228"/>
  <c r="E158" i="228"/>
  <c r="E157" i="228"/>
  <c r="E156" i="228"/>
  <c r="E155" i="228"/>
  <c r="E154" i="228"/>
  <c r="E153" i="228"/>
  <c r="E152" i="228"/>
  <c r="E151" i="228"/>
  <c r="E150" i="228"/>
  <c r="D146" i="228"/>
  <c r="E145" i="228"/>
  <c r="E144" i="228"/>
  <c r="E143" i="228"/>
  <c r="E142" i="228"/>
  <c r="E141" i="228"/>
  <c r="E140" i="228"/>
  <c r="E139" i="228"/>
  <c r="E138" i="228"/>
  <c r="E137" i="228"/>
  <c r="E136" i="228"/>
  <c r="E135" i="228"/>
  <c r="E134" i="228"/>
  <c r="E133" i="228"/>
  <c r="E132" i="228"/>
  <c r="E131" i="228"/>
  <c r="E130" i="228"/>
  <c r="E129" i="228"/>
  <c r="E128" i="228"/>
  <c r="E127" i="228"/>
  <c r="E126" i="228"/>
  <c r="E125" i="228"/>
  <c r="E124" i="228"/>
  <c r="E123" i="228"/>
  <c r="E122" i="228"/>
  <c r="E121" i="228"/>
  <c r="E120" i="228"/>
  <c r="E119" i="228"/>
  <c r="E118" i="228"/>
  <c r="E117" i="228"/>
  <c r="E116" i="228"/>
  <c r="E115" i="228"/>
  <c r="D111" i="228"/>
  <c r="E110" i="228"/>
  <c r="E109" i="228"/>
  <c r="E108" i="228"/>
  <c r="E107" i="228"/>
  <c r="E106" i="228"/>
  <c r="E105" i="228"/>
  <c r="E104" i="228"/>
  <c r="E103" i="228"/>
  <c r="E102" i="228"/>
  <c r="E101" i="228"/>
  <c r="E100" i="228"/>
  <c r="E99" i="228"/>
  <c r="E98" i="228"/>
  <c r="E97" i="228"/>
  <c r="E96" i="228"/>
  <c r="E95" i="228"/>
  <c r="E94" i="228"/>
  <c r="E93" i="228"/>
  <c r="E92" i="228"/>
  <c r="E91" i="228"/>
  <c r="E90" i="228"/>
  <c r="E89" i="228"/>
  <c r="E88" i="228"/>
  <c r="E87" i="228"/>
  <c r="E86" i="228"/>
  <c r="E85" i="228"/>
  <c r="E84" i="228"/>
  <c r="E83" i="228"/>
  <c r="E82" i="228"/>
  <c r="E81" i="228"/>
  <c r="E80" i="228"/>
  <c r="D76" i="228"/>
  <c r="E75" i="228"/>
  <c r="E74" i="228"/>
  <c r="E73" i="228"/>
  <c r="E72" i="228"/>
  <c r="E71" i="228"/>
  <c r="E70" i="228"/>
  <c r="E69" i="228"/>
  <c r="E68" i="228"/>
  <c r="E67" i="228"/>
  <c r="E66" i="228"/>
  <c r="E65" i="228"/>
  <c r="E64" i="228"/>
  <c r="E63" i="228"/>
  <c r="E62" i="228"/>
  <c r="E61" i="228"/>
  <c r="E60" i="228"/>
  <c r="E59" i="228"/>
  <c r="E58" i="228"/>
  <c r="E76" i="228" s="1"/>
  <c r="E57" i="228"/>
  <c r="E56" i="228"/>
  <c r="E55" i="228"/>
  <c r="E54" i="228"/>
  <c r="E53" i="228"/>
  <c r="E52" i="228"/>
  <c r="E51" i="228"/>
  <c r="E50" i="228"/>
  <c r="E49" i="228"/>
  <c r="E48" i="228"/>
  <c r="E47" i="228"/>
  <c r="E46" i="228"/>
  <c r="E45" i="228"/>
  <c r="D41" i="228"/>
  <c r="E40" i="228"/>
  <c r="E39" i="228"/>
  <c r="E38" i="228"/>
  <c r="E37" i="228"/>
  <c r="E36" i="228"/>
  <c r="E35" i="228"/>
  <c r="E34" i="228"/>
  <c r="E33" i="228"/>
  <c r="E32" i="228"/>
  <c r="E31" i="228"/>
  <c r="E30" i="228"/>
  <c r="E29" i="228"/>
  <c r="E28" i="228"/>
  <c r="E27" i="228"/>
  <c r="E26" i="228"/>
  <c r="E25" i="228"/>
  <c r="E24" i="228"/>
  <c r="E23" i="228"/>
  <c r="E22" i="228"/>
  <c r="E21" i="228"/>
  <c r="E20" i="228"/>
  <c r="E19" i="228"/>
  <c r="E18" i="228"/>
  <c r="E17" i="228"/>
  <c r="E16" i="228"/>
  <c r="E15" i="228"/>
  <c r="E14" i="228"/>
  <c r="E13" i="228"/>
  <c r="E12" i="228"/>
  <c r="E11" i="228"/>
  <c r="E41" i="228" s="1"/>
  <c r="E10" i="228"/>
  <c r="B4" i="228"/>
  <c r="J2" i="228"/>
  <c r="M1" i="228" a="1"/>
  <c r="M1" i="228" s="1"/>
  <c r="D286" i="227"/>
  <c r="E285" i="227"/>
  <c r="E284" i="227"/>
  <c r="E283" i="227"/>
  <c r="E282" i="227"/>
  <c r="E281" i="227"/>
  <c r="E280" i="227"/>
  <c r="E279" i="227"/>
  <c r="E278" i="227"/>
  <c r="E277" i="227"/>
  <c r="E276" i="227"/>
  <c r="E275" i="227"/>
  <c r="E274" i="227"/>
  <c r="E273" i="227"/>
  <c r="E272" i="227"/>
  <c r="E271" i="227"/>
  <c r="E270" i="227"/>
  <c r="E269" i="227"/>
  <c r="E268" i="227"/>
  <c r="E267" i="227"/>
  <c r="E266" i="227"/>
  <c r="E265" i="227"/>
  <c r="E264" i="227"/>
  <c r="E263" i="227"/>
  <c r="E262" i="227"/>
  <c r="E261" i="227"/>
  <c r="E260" i="227"/>
  <c r="E286" i="227" s="1"/>
  <c r="E259" i="227"/>
  <c r="E258" i="227"/>
  <c r="E257" i="227"/>
  <c r="E256" i="227"/>
  <c r="E255" i="227"/>
  <c r="D251" i="227"/>
  <c r="E250" i="227"/>
  <c r="E249" i="227"/>
  <c r="E248" i="227"/>
  <c r="E247" i="227"/>
  <c r="E246" i="227"/>
  <c r="E245" i="227"/>
  <c r="E244" i="227"/>
  <c r="E243" i="227"/>
  <c r="E242" i="227"/>
  <c r="E241" i="227"/>
  <c r="E240" i="227"/>
  <c r="E239" i="227"/>
  <c r="E238" i="227"/>
  <c r="E237" i="227"/>
  <c r="E236" i="227"/>
  <c r="E235" i="227"/>
  <c r="E234" i="227"/>
  <c r="E233" i="227"/>
  <c r="E232" i="227"/>
  <c r="E231" i="227"/>
  <c r="E230" i="227"/>
  <c r="E229" i="227"/>
  <c r="E228" i="227"/>
  <c r="E227" i="227"/>
  <c r="E226" i="227"/>
  <c r="E225" i="227"/>
  <c r="E224" i="227"/>
  <c r="E223" i="227"/>
  <c r="E222" i="227"/>
  <c r="E221" i="227"/>
  <c r="E220" i="227"/>
  <c r="D216" i="227"/>
  <c r="E215" i="227"/>
  <c r="E214" i="227"/>
  <c r="E213" i="227"/>
  <c r="E212" i="227"/>
  <c r="E211" i="227"/>
  <c r="E210" i="227"/>
  <c r="E209" i="227"/>
  <c r="E208" i="227"/>
  <c r="E207" i="227"/>
  <c r="E206" i="227"/>
  <c r="E205" i="227"/>
  <c r="E204" i="227"/>
  <c r="E203" i="227"/>
  <c r="E202" i="227"/>
  <c r="E201" i="227"/>
  <c r="E200" i="227"/>
  <c r="E199" i="227"/>
  <c r="E198" i="227"/>
  <c r="E197" i="227"/>
  <c r="E196" i="227"/>
  <c r="E195" i="227"/>
  <c r="E194" i="227"/>
  <c r="E193" i="227"/>
  <c r="E192" i="227"/>
  <c r="E191" i="227"/>
  <c r="E190" i="227"/>
  <c r="E189" i="227"/>
  <c r="E188" i="227"/>
  <c r="E187" i="227"/>
  <c r="E186" i="227"/>
  <c r="E185" i="227"/>
  <c r="E216" i="227" s="1"/>
  <c r="D181" i="227"/>
  <c r="E180" i="227"/>
  <c r="E179" i="227"/>
  <c r="E178" i="227"/>
  <c r="E177" i="227"/>
  <c r="E176" i="227"/>
  <c r="E175" i="227"/>
  <c r="E174" i="227"/>
  <c r="E173" i="227"/>
  <c r="E172" i="227"/>
  <c r="E171" i="227"/>
  <c r="E170" i="227"/>
  <c r="E169" i="227"/>
  <c r="E168" i="227"/>
  <c r="E167" i="227"/>
  <c r="E166" i="227"/>
  <c r="E165" i="227"/>
  <c r="E164" i="227"/>
  <c r="E163" i="227"/>
  <c r="E162" i="227"/>
  <c r="E161" i="227"/>
  <c r="E160" i="227"/>
  <c r="E159" i="227"/>
  <c r="E158" i="227"/>
  <c r="E157" i="227"/>
  <c r="E156" i="227"/>
  <c r="E155" i="227"/>
  <c r="E154" i="227"/>
  <c r="E153" i="227"/>
  <c r="E152" i="227"/>
  <c r="E151" i="227"/>
  <c r="E150" i="227"/>
  <c r="D146" i="227"/>
  <c r="E145" i="227"/>
  <c r="E144" i="227"/>
  <c r="E143" i="227"/>
  <c r="E142" i="227"/>
  <c r="E141" i="227"/>
  <c r="E140" i="227"/>
  <c r="E139" i="227"/>
  <c r="E138" i="227"/>
  <c r="E137" i="227"/>
  <c r="E136" i="227"/>
  <c r="E135" i="227"/>
  <c r="E134" i="227"/>
  <c r="E133" i="227"/>
  <c r="E132" i="227"/>
  <c r="E131" i="227"/>
  <c r="E130" i="227"/>
  <c r="E129" i="227"/>
  <c r="E128" i="227"/>
  <c r="E127" i="227"/>
  <c r="E126" i="227"/>
  <c r="E125" i="227"/>
  <c r="E124" i="227"/>
  <c r="E123" i="227"/>
  <c r="E122" i="227"/>
  <c r="E121" i="227"/>
  <c r="E120" i="227"/>
  <c r="E119" i="227"/>
  <c r="E118" i="227"/>
  <c r="E117" i="227"/>
  <c r="E116" i="227"/>
  <c r="E115" i="227"/>
  <c r="E146" i="227" s="1"/>
  <c r="D111" i="227"/>
  <c r="E110" i="227"/>
  <c r="E109" i="227"/>
  <c r="E108" i="227"/>
  <c r="E107" i="227"/>
  <c r="E106" i="227"/>
  <c r="E105" i="227"/>
  <c r="E104" i="227"/>
  <c r="E103" i="227"/>
  <c r="E102" i="227"/>
  <c r="E101" i="227"/>
  <c r="E100" i="227"/>
  <c r="E99" i="227"/>
  <c r="E98" i="227"/>
  <c r="E97" i="227"/>
  <c r="E96" i="227"/>
  <c r="E95" i="227"/>
  <c r="E94" i="227"/>
  <c r="E93" i="227"/>
  <c r="E92" i="227"/>
  <c r="E91" i="227"/>
  <c r="E90" i="227"/>
  <c r="E89" i="227"/>
  <c r="E88" i="227"/>
  <c r="E87" i="227"/>
  <c r="E86" i="227"/>
  <c r="E85" i="227"/>
  <c r="E84" i="227"/>
  <c r="E83" i="227"/>
  <c r="E82" i="227"/>
  <c r="E81" i="227"/>
  <c r="E111" i="227" s="1"/>
  <c r="E80" i="227"/>
  <c r="D76" i="227"/>
  <c r="E75" i="227"/>
  <c r="E74" i="227"/>
  <c r="E73" i="227"/>
  <c r="E72" i="227"/>
  <c r="E71" i="227"/>
  <c r="E70" i="227"/>
  <c r="E69" i="227"/>
  <c r="E68" i="227"/>
  <c r="E67" i="227"/>
  <c r="E66" i="227"/>
  <c r="E65" i="227"/>
  <c r="E64" i="227"/>
  <c r="E63" i="227"/>
  <c r="E62" i="227"/>
  <c r="E61" i="227"/>
  <c r="E60" i="227"/>
  <c r="E59" i="227"/>
  <c r="E58" i="227"/>
  <c r="E57" i="227"/>
  <c r="E56" i="227"/>
  <c r="E55" i="227"/>
  <c r="E54" i="227"/>
  <c r="E53" i="227"/>
  <c r="E52" i="227"/>
  <c r="E51" i="227"/>
  <c r="E50" i="227"/>
  <c r="E49" i="227"/>
  <c r="E48" i="227"/>
  <c r="E47" i="227"/>
  <c r="E46" i="227"/>
  <c r="E45" i="227"/>
  <c r="E76" i="227" s="1"/>
  <c r="D41" i="227"/>
  <c r="E40" i="227"/>
  <c r="E39" i="227"/>
  <c r="E38" i="227"/>
  <c r="E37" i="227"/>
  <c r="E36" i="227"/>
  <c r="E35" i="227"/>
  <c r="E34" i="227"/>
  <c r="E33" i="227"/>
  <c r="E32" i="227"/>
  <c r="E31" i="227"/>
  <c r="E30" i="227"/>
  <c r="E29" i="227"/>
  <c r="E28" i="227"/>
  <c r="E27" i="227"/>
  <c r="E26" i="227"/>
  <c r="E25" i="227"/>
  <c r="E24" i="227"/>
  <c r="E23" i="227"/>
  <c r="E22" i="227"/>
  <c r="E21" i="227"/>
  <c r="E20" i="227"/>
  <c r="E19" i="227"/>
  <c r="E18" i="227"/>
  <c r="E17" i="227"/>
  <c r="E16" i="227"/>
  <c r="E15" i="227"/>
  <c r="E14" i="227"/>
  <c r="E13" i="227"/>
  <c r="E41" i="227" s="1"/>
  <c r="E12" i="227"/>
  <c r="E11" i="227"/>
  <c r="E10" i="227"/>
  <c r="B4" i="227"/>
  <c r="J2" i="227"/>
  <c r="M1" i="227" a="1"/>
  <c r="M1" i="227" s="1"/>
  <c r="D286" i="226"/>
  <c r="E285" i="226"/>
  <c r="E284" i="226"/>
  <c r="E283" i="226"/>
  <c r="E282" i="226"/>
  <c r="E281" i="226"/>
  <c r="E280" i="226"/>
  <c r="E279" i="226"/>
  <c r="E278" i="226"/>
  <c r="E277" i="226"/>
  <c r="E276" i="226"/>
  <c r="E275" i="226"/>
  <c r="E274" i="226"/>
  <c r="E273" i="226"/>
  <c r="E272" i="226"/>
  <c r="E271" i="226"/>
  <c r="E270" i="226"/>
  <c r="E269" i="226"/>
  <c r="E268" i="226"/>
  <c r="E267" i="226"/>
  <c r="E266" i="226"/>
  <c r="E265" i="226"/>
  <c r="E264" i="226"/>
  <c r="E263" i="226"/>
  <c r="E262" i="226"/>
  <c r="E261" i="226"/>
  <c r="E260" i="226"/>
  <c r="E259" i="226"/>
  <c r="E258" i="226"/>
  <c r="E257" i="226"/>
  <c r="E256" i="226"/>
  <c r="E255" i="226"/>
  <c r="D251" i="226"/>
  <c r="E250" i="226"/>
  <c r="E249" i="226"/>
  <c r="E248" i="226"/>
  <c r="E247" i="226"/>
  <c r="E246" i="226"/>
  <c r="E245" i="226"/>
  <c r="E244" i="226"/>
  <c r="E243" i="226"/>
  <c r="E242" i="226"/>
  <c r="E241" i="226"/>
  <c r="E240" i="226"/>
  <c r="E239" i="226"/>
  <c r="E238" i="226"/>
  <c r="E237" i="226"/>
  <c r="E236" i="226"/>
  <c r="E235" i="226"/>
  <c r="E234" i="226"/>
  <c r="E233" i="226"/>
  <c r="E232" i="226"/>
  <c r="E231" i="226"/>
  <c r="E230" i="226"/>
  <c r="E229" i="226"/>
  <c r="E228" i="226"/>
  <c r="E227" i="226"/>
  <c r="E226" i="226"/>
  <c r="E225" i="226"/>
  <c r="E224" i="226"/>
  <c r="E223" i="226"/>
  <c r="E222" i="226"/>
  <c r="E221" i="226"/>
  <c r="E251" i="226" s="1"/>
  <c r="E220" i="226"/>
  <c r="D216" i="226"/>
  <c r="E215" i="226"/>
  <c r="E214" i="226"/>
  <c r="E213" i="226"/>
  <c r="E212" i="226"/>
  <c r="E211" i="226"/>
  <c r="E210" i="226"/>
  <c r="E209" i="226"/>
  <c r="E208" i="226"/>
  <c r="E207" i="226"/>
  <c r="E206" i="226"/>
  <c r="E205" i="226"/>
  <c r="E204" i="226"/>
  <c r="E203" i="226"/>
  <c r="E202" i="226"/>
  <c r="E201" i="226"/>
  <c r="E200" i="226"/>
  <c r="E199" i="226"/>
  <c r="E198" i="226"/>
  <c r="E197" i="226"/>
  <c r="E196" i="226"/>
  <c r="E195" i="226"/>
  <c r="E194" i="226"/>
  <c r="E193" i="226"/>
  <c r="E192" i="226"/>
  <c r="E191" i="226"/>
  <c r="E190" i="226"/>
  <c r="E189" i="226"/>
  <c r="E188" i="226"/>
  <c r="E187" i="226"/>
  <c r="E186" i="226"/>
  <c r="E185" i="226"/>
  <c r="D181" i="226"/>
  <c r="E180" i="226"/>
  <c r="E179" i="226"/>
  <c r="E178" i="226"/>
  <c r="E177" i="226"/>
  <c r="E176" i="226"/>
  <c r="E175" i="226"/>
  <c r="E174" i="226"/>
  <c r="E173" i="226"/>
  <c r="E172" i="226"/>
  <c r="E171" i="226"/>
  <c r="E170" i="226"/>
  <c r="E169" i="226"/>
  <c r="E168" i="226"/>
  <c r="E167" i="226"/>
  <c r="E166" i="226"/>
  <c r="E165" i="226"/>
  <c r="E164" i="226"/>
  <c r="E163" i="226"/>
  <c r="E162" i="226"/>
  <c r="E161" i="226"/>
  <c r="E160" i="226"/>
  <c r="E159" i="226"/>
  <c r="E158" i="226"/>
  <c r="E157" i="226"/>
  <c r="E156" i="226"/>
  <c r="E155" i="226"/>
  <c r="E154" i="226"/>
  <c r="E181" i="226" s="1"/>
  <c r="E153" i="226"/>
  <c r="E152" i="226"/>
  <c r="E151" i="226"/>
  <c r="E150" i="226"/>
  <c r="D146" i="226"/>
  <c r="E145" i="226"/>
  <c r="E144" i="226"/>
  <c r="E143" i="226"/>
  <c r="E142" i="226"/>
  <c r="E141" i="226"/>
  <c r="E140" i="226"/>
  <c r="E139" i="226"/>
  <c r="E138" i="226"/>
  <c r="E137" i="226"/>
  <c r="E136" i="226"/>
  <c r="E135" i="226"/>
  <c r="E134" i="226"/>
  <c r="E133" i="226"/>
  <c r="E132" i="226"/>
  <c r="E131" i="226"/>
  <c r="E130" i="226"/>
  <c r="E129" i="226"/>
  <c r="E128" i="226"/>
  <c r="E127" i="226"/>
  <c r="E126" i="226"/>
  <c r="E125" i="226"/>
  <c r="E124" i="226"/>
  <c r="E123" i="226"/>
  <c r="E122" i="226"/>
  <c r="E121" i="226"/>
  <c r="E120" i="226"/>
  <c r="E119" i="226"/>
  <c r="E118" i="226"/>
  <c r="E117" i="226"/>
  <c r="E116" i="226"/>
  <c r="E115" i="226"/>
  <c r="E146" i="226" s="1"/>
  <c r="D111" i="226"/>
  <c r="E110" i="226"/>
  <c r="E109" i="226"/>
  <c r="E108" i="226"/>
  <c r="E107" i="226"/>
  <c r="E106" i="226"/>
  <c r="E105" i="226"/>
  <c r="E104" i="226"/>
  <c r="E103" i="226"/>
  <c r="E102" i="226"/>
  <c r="E101" i="226"/>
  <c r="E100" i="226"/>
  <c r="E99" i="226"/>
  <c r="E98" i="226"/>
  <c r="E97" i="226"/>
  <c r="E96" i="226"/>
  <c r="E95" i="226"/>
  <c r="E94" i="226"/>
  <c r="E93" i="226"/>
  <c r="E92" i="226"/>
  <c r="E91" i="226"/>
  <c r="E90" i="226"/>
  <c r="E89" i="226"/>
  <c r="E88" i="226"/>
  <c r="E87" i="226"/>
  <c r="E86" i="226"/>
  <c r="E85" i="226"/>
  <c r="E84" i="226"/>
  <c r="E83" i="226"/>
  <c r="E82" i="226"/>
  <c r="E81" i="226"/>
  <c r="E80" i="226"/>
  <c r="D76" i="226"/>
  <c r="E75" i="226"/>
  <c r="E74" i="226"/>
  <c r="E73" i="226"/>
  <c r="E72" i="226"/>
  <c r="E71" i="226"/>
  <c r="E70" i="226"/>
  <c r="E69" i="226"/>
  <c r="E68" i="226"/>
  <c r="E67" i="226"/>
  <c r="E66" i="226"/>
  <c r="E65" i="226"/>
  <c r="E64" i="226"/>
  <c r="E63" i="226"/>
  <c r="E62" i="226"/>
  <c r="E61" i="226"/>
  <c r="E60" i="226"/>
  <c r="E59" i="226"/>
  <c r="E58" i="226"/>
  <c r="E57" i="226"/>
  <c r="E56" i="226"/>
  <c r="E55" i="226"/>
  <c r="E54" i="226"/>
  <c r="E53" i="226"/>
  <c r="E52" i="226"/>
  <c r="E51" i="226"/>
  <c r="E50" i="226"/>
  <c r="E49" i="226"/>
  <c r="E48" i="226"/>
  <c r="E47" i="226"/>
  <c r="E46" i="226"/>
  <c r="E76" i="226" s="1"/>
  <c r="E45" i="226"/>
  <c r="D41" i="226"/>
  <c r="E40" i="226"/>
  <c r="E39" i="226"/>
  <c r="E38" i="226"/>
  <c r="E37" i="226"/>
  <c r="E36" i="226"/>
  <c r="E35" i="226"/>
  <c r="E34" i="226"/>
  <c r="E33" i="226"/>
  <c r="E32" i="226"/>
  <c r="E31" i="226"/>
  <c r="E30" i="226"/>
  <c r="E29" i="226"/>
  <c r="E28" i="226"/>
  <c r="E27" i="226"/>
  <c r="E26" i="226"/>
  <c r="E25" i="226"/>
  <c r="E24" i="226"/>
  <c r="E23" i="226"/>
  <c r="E22" i="226"/>
  <c r="E21" i="226"/>
  <c r="E20" i="226"/>
  <c r="E19" i="226"/>
  <c r="E18" i="226"/>
  <c r="E17" i="226"/>
  <c r="E16" i="226"/>
  <c r="E15" i="226"/>
  <c r="E14" i="226"/>
  <c r="E13" i="226"/>
  <c r="E12" i="226"/>
  <c r="E11" i="226"/>
  <c r="E10" i="226"/>
  <c r="E41" i="226" s="1"/>
  <c r="B4" i="226"/>
  <c r="J2" i="226"/>
  <c r="M1" i="226" a="1"/>
  <c r="M1" i="226" s="1"/>
  <c r="A1" i="226" s="1" a="1"/>
  <c r="A1" i="226" s="1"/>
  <c r="D286" i="225"/>
  <c r="E285" i="225"/>
  <c r="E284" i="225"/>
  <c r="E283" i="225"/>
  <c r="E282" i="225"/>
  <c r="E281" i="225"/>
  <c r="E280" i="225"/>
  <c r="E279" i="225"/>
  <c r="E278" i="225"/>
  <c r="E277" i="225"/>
  <c r="E276" i="225"/>
  <c r="E275" i="225"/>
  <c r="E274" i="225"/>
  <c r="E273" i="225"/>
  <c r="E272" i="225"/>
  <c r="E271" i="225"/>
  <c r="E270" i="225"/>
  <c r="E269" i="225"/>
  <c r="E268" i="225"/>
  <c r="E267" i="225"/>
  <c r="E266" i="225"/>
  <c r="E265" i="225"/>
  <c r="E264" i="225"/>
  <c r="E263" i="225"/>
  <c r="E262" i="225"/>
  <c r="E261" i="225"/>
  <c r="E260" i="225"/>
  <c r="E259" i="225"/>
  <c r="E258" i="225"/>
  <c r="E257" i="225"/>
  <c r="E256" i="225"/>
  <c r="E255" i="225"/>
  <c r="E286" i="225" s="1"/>
  <c r="D251" i="225"/>
  <c r="E250" i="225"/>
  <c r="E249" i="225"/>
  <c r="E248" i="225"/>
  <c r="E247" i="225"/>
  <c r="E246" i="225"/>
  <c r="E245" i="225"/>
  <c r="E244" i="225"/>
  <c r="E243" i="225"/>
  <c r="E242" i="225"/>
  <c r="E241" i="225"/>
  <c r="E240" i="225"/>
  <c r="E239" i="225"/>
  <c r="E238" i="225"/>
  <c r="E237" i="225"/>
  <c r="E236" i="225"/>
  <c r="E235" i="225"/>
  <c r="E234" i="225"/>
  <c r="E233" i="225"/>
  <c r="E232" i="225"/>
  <c r="E231" i="225"/>
  <c r="E230" i="225"/>
  <c r="E229" i="225"/>
  <c r="E228" i="225"/>
  <c r="E227" i="225"/>
  <c r="E226" i="225"/>
  <c r="E225" i="225"/>
  <c r="E224" i="225"/>
  <c r="E223" i="225"/>
  <c r="E222" i="225"/>
  <c r="E221" i="225"/>
  <c r="E220" i="225"/>
  <c r="E251" i="225" s="1"/>
  <c r="D216" i="225"/>
  <c r="E215" i="225"/>
  <c r="E214" i="225"/>
  <c r="E213" i="225"/>
  <c r="E212" i="225"/>
  <c r="E211" i="225"/>
  <c r="E210" i="225"/>
  <c r="E209" i="225"/>
  <c r="E208" i="225"/>
  <c r="E207" i="225"/>
  <c r="E206" i="225"/>
  <c r="E205" i="225"/>
  <c r="E204" i="225"/>
  <c r="E203" i="225"/>
  <c r="E202" i="225"/>
  <c r="E201" i="225"/>
  <c r="E200" i="225"/>
  <c r="E199" i="225"/>
  <c r="E198" i="225"/>
  <c r="E197" i="225"/>
  <c r="E196" i="225"/>
  <c r="E195" i="225"/>
  <c r="E194" i="225"/>
  <c r="E193" i="225"/>
  <c r="E192" i="225"/>
  <c r="E191" i="225"/>
  <c r="E190" i="225"/>
  <c r="E189" i="225"/>
  <c r="E188" i="225"/>
  <c r="E187" i="225"/>
  <c r="E186" i="225"/>
  <c r="E216" i="225" s="1"/>
  <c r="E185" i="225"/>
  <c r="D181" i="225"/>
  <c r="E180" i="225"/>
  <c r="E179" i="225"/>
  <c r="E178" i="225"/>
  <c r="E177" i="225"/>
  <c r="E176" i="225"/>
  <c r="E175" i="225"/>
  <c r="E174" i="225"/>
  <c r="E173" i="225"/>
  <c r="E172" i="225"/>
  <c r="E171" i="225"/>
  <c r="E170" i="225"/>
  <c r="E169" i="225"/>
  <c r="E168" i="225"/>
  <c r="E167" i="225"/>
  <c r="E166" i="225"/>
  <c r="E165" i="225"/>
  <c r="E164" i="225"/>
  <c r="E163" i="225"/>
  <c r="E162" i="225"/>
  <c r="E161" i="225"/>
  <c r="E160" i="225"/>
  <c r="E159" i="225"/>
  <c r="E158" i="225"/>
  <c r="E157" i="225"/>
  <c r="E156" i="225"/>
  <c r="E155" i="225"/>
  <c r="E154" i="225"/>
  <c r="E153" i="225"/>
  <c r="E152" i="225"/>
  <c r="E151" i="225"/>
  <c r="E150" i="225"/>
  <c r="E181" i="225" s="1"/>
  <c r="D146" i="225"/>
  <c r="E145" i="225"/>
  <c r="E144" i="225"/>
  <c r="E143" i="225"/>
  <c r="E142" i="225"/>
  <c r="E141" i="225"/>
  <c r="E140" i="225"/>
  <c r="E139" i="225"/>
  <c r="E138" i="225"/>
  <c r="E137" i="225"/>
  <c r="E136" i="225"/>
  <c r="E135" i="225"/>
  <c r="E134" i="225"/>
  <c r="E133" i="225"/>
  <c r="E132" i="225"/>
  <c r="E131" i="225"/>
  <c r="E130" i="225"/>
  <c r="E129" i="225"/>
  <c r="E128" i="225"/>
  <c r="E127" i="225"/>
  <c r="E126" i="225"/>
  <c r="E125" i="225"/>
  <c r="E124" i="225"/>
  <c r="E123" i="225"/>
  <c r="E122" i="225"/>
  <c r="E121" i="225"/>
  <c r="E120" i="225"/>
  <c r="E119" i="225"/>
  <c r="E118" i="225"/>
  <c r="E117" i="225"/>
  <c r="E116" i="225"/>
  <c r="E115" i="225"/>
  <c r="E146" i="225" s="1"/>
  <c r="D111" i="225"/>
  <c r="E110" i="225"/>
  <c r="E109" i="225"/>
  <c r="E108" i="225"/>
  <c r="E107" i="225"/>
  <c r="E106" i="225"/>
  <c r="E105" i="225"/>
  <c r="E104" i="225"/>
  <c r="E103" i="225"/>
  <c r="E102" i="225"/>
  <c r="E101" i="225"/>
  <c r="E100" i="225"/>
  <c r="E99" i="225"/>
  <c r="E98" i="225"/>
  <c r="E97" i="225"/>
  <c r="E96" i="225"/>
  <c r="E95" i="225"/>
  <c r="E94" i="225"/>
  <c r="E93" i="225"/>
  <c r="E92" i="225"/>
  <c r="E91" i="225"/>
  <c r="E90" i="225"/>
  <c r="E89" i="225"/>
  <c r="E88" i="225"/>
  <c r="E87" i="225"/>
  <c r="E86" i="225"/>
  <c r="E85" i="225"/>
  <c r="E84" i="225"/>
  <c r="E83" i="225"/>
  <c r="E82" i="225"/>
  <c r="E81" i="225"/>
  <c r="E80" i="225"/>
  <c r="E111" i="225" s="1"/>
  <c r="D76" i="225"/>
  <c r="E75" i="225"/>
  <c r="E74" i="225"/>
  <c r="E73" i="225"/>
  <c r="E72" i="225"/>
  <c r="E71" i="225"/>
  <c r="E70" i="225"/>
  <c r="E69" i="225"/>
  <c r="E68" i="225"/>
  <c r="E67" i="225"/>
  <c r="E66" i="225"/>
  <c r="E65" i="225"/>
  <c r="E64" i="225"/>
  <c r="E63" i="225"/>
  <c r="E62" i="225"/>
  <c r="E61" i="225"/>
  <c r="E60" i="225"/>
  <c r="E59" i="225"/>
  <c r="E58" i="225"/>
  <c r="E57" i="225"/>
  <c r="E56" i="225"/>
  <c r="E55" i="225"/>
  <c r="E54" i="225"/>
  <c r="E53" i="225"/>
  <c r="E52" i="225"/>
  <c r="E51" i="225"/>
  <c r="E50" i="225"/>
  <c r="E49" i="225"/>
  <c r="E48" i="225"/>
  <c r="E47" i="225"/>
  <c r="E46" i="225"/>
  <c r="E76" i="225" s="1"/>
  <c r="E45" i="225"/>
  <c r="D41" i="225"/>
  <c r="E40" i="225"/>
  <c r="E39" i="225"/>
  <c r="E38" i="225"/>
  <c r="E37" i="225"/>
  <c r="E36" i="225"/>
  <c r="E35" i="225"/>
  <c r="E34" i="225"/>
  <c r="E33" i="225"/>
  <c r="E32" i="225"/>
  <c r="E31" i="225"/>
  <c r="E30" i="225"/>
  <c r="E29" i="225"/>
  <c r="E28" i="225"/>
  <c r="E27" i="225"/>
  <c r="E26" i="225"/>
  <c r="E25" i="225"/>
  <c r="E24" i="225"/>
  <c r="E23" i="225"/>
  <c r="E22" i="225"/>
  <c r="E21" i="225"/>
  <c r="E20" i="225"/>
  <c r="E19" i="225"/>
  <c r="E18" i="225"/>
  <c r="E17" i="225"/>
  <c r="E16" i="225"/>
  <c r="E15" i="225"/>
  <c r="E14" i="225"/>
  <c r="E13" i="225"/>
  <c r="E12" i="225"/>
  <c r="E11" i="225"/>
  <c r="E41" i="225" s="1"/>
  <c r="E10" i="225"/>
  <c r="B4" i="225"/>
  <c r="J2" i="225"/>
  <c r="M1" i="225" a="1"/>
  <c r="M1" i="225" s="1"/>
  <c r="D286" i="224"/>
  <c r="E285" i="224"/>
  <c r="E284" i="224"/>
  <c r="E283" i="224"/>
  <c r="E282" i="224"/>
  <c r="E281" i="224"/>
  <c r="E280" i="224"/>
  <c r="E279" i="224"/>
  <c r="E278" i="224"/>
  <c r="E277" i="224"/>
  <c r="E276" i="224"/>
  <c r="E275" i="224"/>
  <c r="E274" i="224"/>
  <c r="E273" i="224"/>
  <c r="E272" i="224"/>
  <c r="E271" i="224"/>
  <c r="E270" i="224"/>
  <c r="E269" i="224"/>
  <c r="E268" i="224"/>
  <c r="E267" i="224"/>
  <c r="E266" i="224"/>
  <c r="E265" i="224"/>
  <c r="E264" i="224"/>
  <c r="E263" i="224"/>
  <c r="E262" i="224"/>
  <c r="E261" i="224"/>
  <c r="E260" i="224"/>
  <c r="E259" i="224"/>
  <c r="E258" i="224"/>
  <c r="E257" i="224"/>
  <c r="E256" i="224"/>
  <c r="E255" i="224"/>
  <c r="E286" i="224" s="1"/>
  <c r="D251" i="224"/>
  <c r="E250" i="224"/>
  <c r="E249" i="224"/>
  <c r="E248" i="224"/>
  <c r="E247" i="224"/>
  <c r="E246" i="224"/>
  <c r="E245" i="224"/>
  <c r="E244" i="224"/>
  <c r="E243" i="224"/>
  <c r="E242" i="224"/>
  <c r="E241" i="224"/>
  <c r="E240" i="224"/>
  <c r="E239" i="224"/>
  <c r="E238" i="224"/>
  <c r="E237" i="224"/>
  <c r="E236" i="224"/>
  <c r="E235" i="224"/>
  <c r="E234" i="224"/>
  <c r="E233" i="224"/>
  <c r="E232" i="224"/>
  <c r="E231" i="224"/>
  <c r="E230" i="224"/>
  <c r="E229" i="224"/>
  <c r="E228" i="224"/>
  <c r="E227" i="224"/>
  <c r="E226" i="224"/>
  <c r="E225" i="224"/>
  <c r="E224" i="224"/>
  <c r="E223" i="224"/>
  <c r="E222" i="224"/>
  <c r="E221" i="224"/>
  <c r="E251" i="224" s="1"/>
  <c r="E220" i="224"/>
  <c r="D216" i="224"/>
  <c r="E215" i="224"/>
  <c r="E214" i="224"/>
  <c r="E213" i="224"/>
  <c r="E212" i="224"/>
  <c r="E211" i="224"/>
  <c r="E210" i="224"/>
  <c r="E209" i="224"/>
  <c r="E208" i="224"/>
  <c r="E207" i="224"/>
  <c r="E206" i="224"/>
  <c r="E205" i="224"/>
  <c r="E204" i="224"/>
  <c r="E203" i="224"/>
  <c r="E202" i="224"/>
  <c r="E201" i="224"/>
  <c r="E200" i="224"/>
  <c r="E199" i="224"/>
  <c r="E198" i="224"/>
  <c r="E197" i="224"/>
  <c r="E196" i="224"/>
  <c r="E195" i="224"/>
  <c r="E194" i="224"/>
  <c r="E193" i="224"/>
  <c r="E192" i="224"/>
  <c r="E191" i="224"/>
  <c r="E190" i="224"/>
  <c r="E189" i="224"/>
  <c r="E188" i="224"/>
  <c r="E187" i="224"/>
  <c r="E186" i="224"/>
  <c r="E185" i="224"/>
  <c r="E216" i="224" s="1"/>
  <c r="D181" i="224"/>
  <c r="E180" i="224"/>
  <c r="E179" i="224"/>
  <c r="E178" i="224"/>
  <c r="E177" i="224"/>
  <c r="E176" i="224"/>
  <c r="E175" i="224"/>
  <c r="E174" i="224"/>
  <c r="E173" i="224"/>
  <c r="E172" i="224"/>
  <c r="E171" i="224"/>
  <c r="E170" i="224"/>
  <c r="E169" i="224"/>
  <c r="E168" i="224"/>
  <c r="E167" i="224"/>
  <c r="E166" i="224"/>
  <c r="E165" i="224"/>
  <c r="E164" i="224"/>
  <c r="E163" i="224"/>
  <c r="E162" i="224"/>
  <c r="E161" i="224"/>
  <c r="E160" i="224"/>
  <c r="E159" i="224"/>
  <c r="E158" i="224"/>
  <c r="E157" i="224"/>
  <c r="E156" i="224"/>
  <c r="E155" i="224"/>
  <c r="E154" i="224"/>
  <c r="E153" i="224"/>
  <c r="E152" i="224"/>
  <c r="E151" i="224"/>
  <c r="E150" i="224"/>
  <c r="E181" i="224" s="1"/>
  <c r="D146" i="224"/>
  <c r="E145" i="224"/>
  <c r="E144" i="224"/>
  <c r="E143" i="224"/>
  <c r="E142" i="224"/>
  <c r="E141" i="224"/>
  <c r="E140" i="224"/>
  <c r="E139" i="224"/>
  <c r="E138" i="224"/>
  <c r="E137" i="224"/>
  <c r="E136" i="224"/>
  <c r="E135" i="224"/>
  <c r="E134" i="224"/>
  <c r="E133" i="224"/>
  <c r="E132" i="224"/>
  <c r="E131" i="224"/>
  <c r="E130" i="224"/>
  <c r="E129" i="224"/>
  <c r="E128" i="224"/>
  <c r="E127" i="224"/>
  <c r="E126" i="224"/>
  <c r="E125" i="224"/>
  <c r="E124" i="224"/>
  <c r="E123" i="224"/>
  <c r="E122" i="224"/>
  <c r="E121" i="224"/>
  <c r="E120" i="224"/>
  <c r="E119" i="224"/>
  <c r="E118" i="224"/>
  <c r="E117" i="224"/>
  <c r="E116" i="224"/>
  <c r="E146" i="224" s="1"/>
  <c r="E115" i="224"/>
  <c r="D111" i="224"/>
  <c r="E110" i="224"/>
  <c r="E109" i="224"/>
  <c r="E108" i="224"/>
  <c r="E107" i="224"/>
  <c r="E106" i="224"/>
  <c r="E105" i="224"/>
  <c r="E104" i="224"/>
  <c r="E103" i="224"/>
  <c r="E102" i="224"/>
  <c r="E101" i="224"/>
  <c r="E100" i="224"/>
  <c r="E99" i="224"/>
  <c r="E98" i="224"/>
  <c r="E97" i="224"/>
  <c r="E96" i="224"/>
  <c r="E95" i="224"/>
  <c r="E94" i="224"/>
  <c r="E93" i="224"/>
  <c r="E92" i="224"/>
  <c r="E91" i="224"/>
  <c r="E90" i="224"/>
  <c r="E89" i="224"/>
  <c r="E88" i="224"/>
  <c r="E87" i="224"/>
  <c r="E86" i="224"/>
  <c r="E85" i="224"/>
  <c r="E84" i="224"/>
  <c r="E83" i="224"/>
  <c r="E82" i="224"/>
  <c r="E81" i="224"/>
  <c r="E80" i="224"/>
  <c r="E111" i="224" s="1"/>
  <c r="D76" i="224"/>
  <c r="E75" i="224"/>
  <c r="E74" i="224"/>
  <c r="E73" i="224"/>
  <c r="E72" i="224"/>
  <c r="E71" i="224"/>
  <c r="E70" i="224"/>
  <c r="E69" i="224"/>
  <c r="E68" i="224"/>
  <c r="E67" i="224"/>
  <c r="E66" i="224"/>
  <c r="E65" i="224"/>
  <c r="E64" i="224"/>
  <c r="E63" i="224"/>
  <c r="E62" i="224"/>
  <c r="E61" i="224"/>
  <c r="E60" i="224"/>
  <c r="E59" i="224"/>
  <c r="E58" i="224"/>
  <c r="E57" i="224"/>
  <c r="E56" i="224"/>
  <c r="E55" i="224"/>
  <c r="E54" i="224"/>
  <c r="E53" i="224"/>
  <c r="E52" i="224"/>
  <c r="E51" i="224"/>
  <c r="E50" i="224"/>
  <c r="E49" i="224"/>
  <c r="E48" i="224"/>
  <c r="E47" i="224"/>
  <c r="E46" i="224"/>
  <c r="E76" i="224" s="1"/>
  <c r="E45" i="224"/>
  <c r="D41" i="224"/>
  <c r="E40" i="224"/>
  <c r="E39" i="224"/>
  <c r="E38" i="224"/>
  <c r="E37" i="224"/>
  <c r="E36" i="224"/>
  <c r="E35" i="224"/>
  <c r="E34" i="224"/>
  <c r="E33" i="224"/>
  <c r="E32" i="224"/>
  <c r="E31" i="224"/>
  <c r="E30" i="224"/>
  <c r="E29" i="224"/>
  <c r="E28" i="224"/>
  <c r="E27" i="224"/>
  <c r="E26" i="224"/>
  <c r="E25" i="224"/>
  <c r="E24" i="224"/>
  <c r="E23" i="224"/>
  <c r="E22" i="224"/>
  <c r="E21" i="224"/>
  <c r="E20" i="224"/>
  <c r="E19" i="224"/>
  <c r="E18" i="224"/>
  <c r="E17" i="224"/>
  <c r="E16" i="224"/>
  <c r="E15" i="224"/>
  <c r="E14" i="224"/>
  <c r="E13" i="224"/>
  <c r="E12" i="224"/>
  <c r="E11" i="224"/>
  <c r="E41" i="224" s="1"/>
  <c r="E10" i="224"/>
  <c r="B4" i="224"/>
  <c r="J2" i="224"/>
  <c r="M1" i="224" a="1"/>
  <c r="M1" i="224" s="1"/>
  <c r="D286" i="223"/>
  <c r="E285" i="223"/>
  <c r="E284" i="223"/>
  <c r="E283" i="223"/>
  <c r="E282" i="223"/>
  <c r="E281" i="223"/>
  <c r="E280" i="223"/>
  <c r="E279" i="223"/>
  <c r="E278" i="223"/>
  <c r="E277" i="223"/>
  <c r="E276" i="223"/>
  <c r="E275" i="223"/>
  <c r="E274" i="223"/>
  <c r="E273" i="223"/>
  <c r="E272" i="223"/>
  <c r="E271" i="223"/>
  <c r="E270" i="223"/>
  <c r="E269" i="223"/>
  <c r="E268" i="223"/>
  <c r="E267" i="223"/>
  <c r="E266" i="223"/>
  <c r="E265" i="223"/>
  <c r="E264" i="223"/>
  <c r="E263" i="223"/>
  <c r="E262" i="223"/>
  <c r="E261" i="223"/>
  <c r="E260" i="223"/>
  <c r="E259" i="223"/>
  <c r="E258" i="223"/>
  <c r="E257" i="223"/>
  <c r="E256" i="223"/>
  <c r="E255" i="223"/>
  <c r="D251" i="223"/>
  <c r="E250" i="223"/>
  <c r="E249" i="223"/>
  <c r="E248" i="223"/>
  <c r="E247" i="223"/>
  <c r="E246" i="223"/>
  <c r="E245" i="223"/>
  <c r="E244" i="223"/>
  <c r="E243" i="223"/>
  <c r="E242" i="223"/>
  <c r="E241" i="223"/>
  <c r="E240" i="223"/>
  <c r="E239" i="223"/>
  <c r="E238" i="223"/>
  <c r="E237" i="223"/>
  <c r="E236" i="223"/>
  <c r="E235" i="223"/>
  <c r="E234" i="223"/>
  <c r="E233" i="223"/>
  <c r="E232" i="223"/>
  <c r="E231" i="223"/>
  <c r="E230" i="223"/>
  <c r="E229" i="223"/>
  <c r="E228" i="223"/>
  <c r="E227" i="223"/>
  <c r="E226" i="223"/>
  <c r="E225" i="223"/>
  <c r="E224" i="223"/>
  <c r="E223" i="223"/>
  <c r="E222" i="223"/>
  <c r="E221" i="223"/>
  <c r="E220" i="223"/>
  <c r="E251" i="223" s="1"/>
  <c r="D216" i="223"/>
  <c r="E215" i="223"/>
  <c r="E214" i="223"/>
  <c r="E213" i="223"/>
  <c r="E212" i="223"/>
  <c r="E211" i="223"/>
  <c r="E210" i="223"/>
  <c r="E209" i="223"/>
  <c r="E208" i="223"/>
  <c r="E207" i="223"/>
  <c r="E206" i="223"/>
  <c r="E205" i="223"/>
  <c r="E204" i="223"/>
  <c r="E203" i="223"/>
  <c r="E202" i="223"/>
  <c r="E201" i="223"/>
  <c r="E200" i="223"/>
  <c r="E199" i="223"/>
  <c r="E198" i="223"/>
  <c r="E197" i="223"/>
  <c r="E196" i="223"/>
  <c r="E195" i="223"/>
  <c r="E194" i="223"/>
  <c r="E193" i="223"/>
  <c r="E192" i="223"/>
  <c r="E191" i="223"/>
  <c r="E190" i="223"/>
  <c r="E189" i="223"/>
  <c r="E188" i="223"/>
  <c r="E187" i="223"/>
  <c r="E186" i="223"/>
  <c r="E216" i="223" s="1"/>
  <c r="E185" i="223"/>
  <c r="D181" i="223"/>
  <c r="E180" i="223"/>
  <c r="E179" i="223"/>
  <c r="E178" i="223"/>
  <c r="E177" i="223"/>
  <c r="E176" i="223"/>
  <c r="E175" i="223"/>
  <c r="E174" i="223"/>
  <c r="E173" i="223"/>
  <c r="E172" i="223"/>
  <c r="E171" i="223"/>
  <c r="E170" i="223"/>
  <c r="E169" i="223"/>
  <c r="E168" i="223"/>
  <c r="E167" i="223"/>
  <c r="E166" i="223"/>
  <c r="E165" i="223"/>
  <c r="E164" i="223"/>
  <c r="E163" i="223"/>
  <c r="E162" i="223"/>
  <c r="E161" i="223"/>
  <c r="E160" i="223"/>
  <c r="E159" i="223"/>
  <c r="E158" i="223"/>
  <c r="E157" i="223"/>
  <c r="E156" i="223"/>
  <c r="E155" i="223"/>
  <c r="E154" i="223"/>
  <c r="E153" i="223"/>
  <c r="E152" i="223"/>
  <c r="E151" i="223"/>
  <c r="E150" i="223"/>
  <c r="D146" i="223"/>
  <c r="E145" i="223"/>
  <c r="E144" i="223"/>
  <c r="E143" i="223"/>
  <c r="E142" i="223"/>
  <c r="E141" i="223"/>
  <c r="E140" i="223"/>
  <c r="E139" i="223"/>
  <c r="E138" i="223"/>
  <c r="E137" i="223"/>
  <c r="E136" i="223"/>
  <c r="E135" i="223"/>
  <c r="E134" i="223"/>
  <c r="E133" i="223"/>
  <c r="E132" i="223"/>
  <c r="E131" i="223"/>
  <c r="E130" i="223"/>
  <c r="E129" i="223"/>
  <c r="E128" i="223"/>
  <c r="E127" i="223"/>
  <c r="E126" i="223"/>
  <c r="E125" i="223"/>
  <c r="E124" i="223"/>
  <c r="E123" i="223"/>
  <c r="E122" i="223"/>
  <c r="E121" i="223"/>
  <c r="E120" i="223"/>
  <c r="E119" i="223"/>
  <c r="E118" i="223"/>
  <c r="E117" i="223"/>
  <c r="E116" i="223"/>
  <c r="E115" i="223"/>
  <c r="E146" i="223" s="1"/>
  <c r="D111" i="223"/>
  <c r="E110" i="223"/>
  <c r="E109" i="223"/>
  <c r="E108" i="223"/>
  <c r="E107" i="223"/>
  <c r="E106" i="223"/>
  <c r="E105" i="223"/>
  <c r="E104" i="223"/>
  <c r="E103" i="223"/>
  <c r="E102" i="223"/>
  <c r="E101" i="223"/>
  <c r="E100" i="223"/>
  <c r="E99" i="223"/>
  <c r="E98" i="223"/>
  <c r="E97" i="223"/>
  <c r="E96" i="223"/>
  <c r="E95" i="223"/>
  <c r="E94" i="223"/>
  <c r="E93" i="223"/>
  <c r="E92" i="223"/>
  <c r="E91" i="223"/>
  <c r="E90" i="223"/>
  <c r="E89" i="223"/>
  <c r="E88" i="223"/>
  <c r="E87" i="223"/>
  <c r="E86" i="223"/>
  <c r="E85" i="223"/>
  <c r="E84" i="223"/>
  <c r="E83" i="223"/>
  <c r="E82" i="223"/>
  <c r="E81" i="223"/>
  <c r="E80" i="223"/>
  <c r="D76" i="223"/>
  <c r="E75" i="223"/>
  <c r="E74" i="223"/>
  <c r="E73" i="223"/>
  <c r="E72" i="223"/>
  <c r="E71" i="223"/>
  <c r="E70" i="223"/>
  <c r="E69" i="223"/>
  <c r="E68" i="223"/>
  <c r="E67" i="223"/>
  <c r="E66" i="223"/>
  <c r="E65" i="223"/>
  <c r="E64" i="223"/>
  <c r="E63" i="223"/>
  <c r="E62" i="223"/>
  <c r="E61" i="223"/>
  <c r="E60" i="223"/>
  <c r="E59" i="223"/>
  <c r="E58" i="223"/>
  <c r="E57" i="223"/>
  <c r="E56" i="223"/>
  <c r="E55" i="223"/>
  <c r="E54" i="223"/>
  <c r="E53" i="223"/>
  <c r="E52" i="223"/>
  <c r="E51" i="223"/>
  <c r="E50" i="223"/>
  <c r="E49" i="223"/>
  <c r="E48" i="223"/>
  <c r="E47" i="223"/>
  <c r="E46" i="223"/>
  <c r="E45" i="223"/>
  <c r="D41" i="223"/>
  <c r="E40" i="223"/>
  <c r="E39" i="223"/>
  <c r="E38" i="223"/>
  <c r="E37" i="223"/>
  <c r="E36" i="223"/>
  <c r="E35" i="223"/>
  <c r="E34" i="223"/>
  <c r="E33" i="223"/>
  <c r="E32" i="223"/>
  <c r="E31" i="223"/>
  <c r="E30" i="223"/>
  <c r="E29" i="223"/>
  <c r="E28" i="223"/>
  <c r="E27" i="223"/>
  <c r="E26" i="223"/>
  <c r="E25" i="223"/>
  <c r="E24" i="223"/>
  <c r="E23" i="223"/>
  <c r="E22" i="223"/>
  <c r="E21" i="223"/>
  <c r="E20" i="223"/>
  <c r="E19" i="223"/>
  <c r="E18" i="223"/>
  <c r="E17" i="223"/>
  <c r="E16" i="223"/>
  <c r="E15" i="223"/>
  <c r="E14" i="223"/>
  <c r="E13" i="223"/>
  <c r="E12" i="223"/>
  <c r="E11" i="223"/>
  <c r="E41" i="223" s="1"/>
  <c r="E10" i="223"/>
  <c r="B4" i="223"/>
  <c r="J2" i="223"/>
  <c r="M1" i="223" a="1"/>
  <c r="M1" i="223" s="1"/>
  <c r="K1" i="2"/>
  <c r="M9" i="1"/>
  <c r="C3" i="1"/>
  <c r="D10" i="2"/>
  <c r="X750" i="2"/>
  <c r="W750" i="2"/>
  <c r="V750" i="2"/>
  <c r="U750" i="2"/>
  <c r="T750" i="2"/>
  <c r="S750" i="2"/>
  <c r="R750" i="2"/>
  <c r="Q750" i="2"/>
  <c r="X735" i="2"/>
  <c r="W735" i="2"/>
  <c r="V735" i="2"/>
  <c r="U735" i="2"/>
  <c r="T735" i="2"/>
  <c r="S735" i="2"/>
  <c r="R735" i="2"/>
  <c r="Q735" i="2"/>
  <c r="X720" i="2"/>
  <c r="W720" i="2"/>
  <c r="V720" i="2"/>
  <c r="U720" i="2"/>
  <c r="T720" i="2"/>
  <c r="S720" i="2"/>
  <c r="R720" i="2"/>
  <c r="Q720" i="2"/>
  <c r="X705" i="2"/>
  <c r="W705" i="2"/>
  <c r="V705" i="2"/>
  <c r="U705" i="2"/>
  <c r="T705" i="2"/>
  <c r="S705" i="2"/>
  <c r="R705" i="2"/>
  <c r="Q705" i="2"/>
  <c r="X690" i="2"/>
  <c r="W690" i="2"/>
  <c r="V690" i="2"/>
  <c r="U690" i="2"/>
  <c r="T690" i="2"/>
  <c r="S690" i="2"/>
  <c r="R690" i="2"/>
  <c r="Q690" i="2"/>
  <c r="X675" i="2"/>
  <c r="W675" i="2"/>
  <c r="V675" i="2"/>
  <c r="U675" i="2"/>
  <c r="T675" i="2"/>
  <c r="S675" i="2"/>
  <c r="R675" i="2"/>
  <c r="Q675" i="2"/>
  <c r="X660" i="2"/>
  <c r="W660" i="2"/>
  <c r="V660" i="2"/>
  <c r="U660" i="2"/>
  <c r="T660" i="2"/>
  <c r="S660" i="2"/>
  <c r="R660" i="2"/>
  <c r="Q660" i="2"/>
  <c r="X645" i="2"/>
  <c r="W645" i="2"/>
  <c r="V645" i="2"/>
  <c r="U645" i="2"/>
  <c r="T645" i="2"/>
  <c r="S645" i="2"/>
  <c r="R645" i="2"/>
  <c r="Q645" i="2"/>
  <c r="X630" i="2"/>
  <c r="W630" i="2"/>
  <c r="V630" i="2"/>
  <c r="U630" i="2"/>
  <c r="T630" i="2"/>
  <c r="S630" i="2"/>
  <c r="R630" i="2"/>
  <c r="Q630" i="2"/>
  <c r="X615" i="2"/>
  <c r="W615" i="2"/>
  <c r="V615" i="2"/>
  <c r="U615" i="2"/>
  <c r="T615" i="2"/>
  <c r="S615" i="2"/>
  <c r="R615" i="2"/>
  <c r="Q615" i="2"/>
  <c r="X600" i="2"/>
  <c r="W600" i="2"/>
  <c r="V600" i="2"/>
  <c r="U600" i="2"/>
  <c r="T600" i="2"/>
  <c r="S600" i="2"/>
  <c r="R600" i="2"/>
  <c r="Q600" i="2"/>
  <c r="X585" i="2"/>
  <c r="W585" i="2"/>
  <c r="V585" i="2"/>
  <c r="U585" i="2"/>
  <c r="T585" i="2"/>
  <c r="S585" i="2"/>
  <c r="R585" i="2"/>
  <c r="Q585" i="2"/>
  <c r="X570" i="2"/>
  <c r="W570" i="2"/>
  <c r="V570" i="2"/>
  <c r="U570" i="2"/>
  <c r="T570" i="2"/>
  <c r="S570" i="2"/>
  <c r="R570" i="2"/>
  <c r="Q570" i="2"/>
  <c r="X555" i="2"/>
  <c r="W555" i="2"/>
  <c r="V555" i="2"/>
  <c r="U555" i="2"/>
  <c r="T555" i="2"/>
  <c r="S555" i="2"/>
  <c r="R555" i="2"/>
  <c r="Q555" i="2"/>
  <c r="X540" i="2"/>
  <c r="W540" i="2"/>
  <c r="V540" i="2"/>
  <c r="U540" i="2"/>
  <c r="T540" i="2"/>
  <c r="S540" i="2"/>
  <c r="R540" i="2"/>
  <c r="Q540" i="2"/>
  <c r="X525" i="2"/>
  <c r="W525" i="2"/>
  <c r="V525" i="2"/>
  <c r="U525" i="2"/>
  <c r="T525" i="2"/>
  <c r="S525" i="2"/>
  <c r="R525" i="2"/>
  <c r="Q525" i="2"/>
  <c r="X510" i="2"/>
  <c r="W510" i="2"/>
  <c r="V510" i="2"/>
  <c r="U510" i="2"/>
  <c r="T510" i="2"/>
  <c r="S510" i="2"/>
  <c r="R510" i="2"/>
  <c r="Q510" i="2"/>
  <c r="X495" i="2"/>
  <c r="W495" i="2"/>
  <c r="V495" i="2"/>
  <c r="U495" i="2"/>
  <c r="T495" i="2"/>
  <c r="S495" i="2"/>
  <c r="R495" i="2"/>
  <c r="Q495" i="2"/>
  <c r="X480" i="2"/>
  <c r="W480" i="2"/>
  <c r="V480" i="2"/>
  <c r="U480" i="2"/>
  <c r="T480" i="2"/>
  <c r="S480" i="2"/>
  <c r="R480" i="2"/>
  <c r="Q480" i="2"/>
  <c r="X465" i="2"/>
  <c r="W465" i="2"/>
  <c r="V465" i="2"/>
  <c r="U465" i="2"/>
  <c r="T465" i="2"/>
  <c r="S465" i="2"/>
  <c r="R465" i="2"/>
  <c r="Q465" i="2"/>
  <c r="X450" i="2"/>
  <c r="W450" i="2"/>
  <c r="V450" i="2"/>
  <c r="U450" i="2"/>
  <c r="T450" i="2"/>
  <c r="S450" i="2"/>
  <c r="R450" i="2"/>
  <c r="Q450" i="2"/>
  <c r="X435" i="2"/>
  <c r="W435" i="2"/>
  <c r="V435" i="2"/>
  <c r="U435" i="2"/>
  <c r="T435" i="2"/>
  <c r="S435" i="2"/>
  <c r="R435" i="2"/>
  <c r="Q435" i="2"/>
  <c r="X420" i="2"/>
  <c r="W420" i="2"/>
  <c r="V420" i="2"/>
  <c r="U420" i="2"/>
  <c r="T420" i="2"/>
  <c r="S420" i="2"/>
  <c r="R420" i="2"/>
  <c r="Q420" i="2"/>
  <c r="X405" i="2"/>
  <c r="W405" i="2"/>
  <c r="V405" i="2"/>
  <c r="U405" i="2"/>
  <c r="T405" i="2"/>
  <c r="S405" i="2"/>
  <c r="R405" i="2"/>
  <c r="Q405" i="2"/>
  <c r="X390" i="2"/>
  <c r="W390" i="2"/>
  <c r="V390" i="2"/>
  <c r="U390" i="2"/>
  <c r="T390" i="2"/>
  <c r="S390" i="2"/>
  <c r="R390" i="2"/>
  <c r="Q390" i="2"/>
  <c r="X375" i="2"/>
  <c r="W375" i="2"/>
  <c r="V375" i="2"/>
  <c r="U375" i="2"/>
  <c r="T375" i="2"/>
  <c r="S375" i="2"/>
  <c r="R375" i="2"/>
  <c r="Q375" i="2"/>
  <c r="X360" i="2"/>
  <c r="W360" i="2"/>
  <c r="V360" i="2"/>
  <c r="U360" i="2"/>
  <c r="T360" i="2"/>
  <c r="S360" i="2"/>
  <c r="R360" i="2"/>
  <c r="Q360" i="2"/>
  <c r="X345" i="2"/>
  <c r="W345" i="2"/>
  <c r="V345" i="2"/>
  <c r="U345" i="2"/>
  <c r="T345" i="2"/>
  <c r="S345" i="2"/>
  <c r="R345" i="2"/>
  <c r="Q345" i="2"/>
  <c r="X330" i="2"/>
  <c r="W330" i="2"/>
  <c r="V330" i="2"/>
  <c r="U330" i="2"/>
  <c r="T330" i="2"/>
  <c r="S330" i="2"/>
  <c r="R330" i="2"/>
  <c r="Q330" i="2"/>
  <c r="X315" i="2"/>
  <c r="W315" i="2"/>
  <c r="V315" i="2"/>
  <c r="U315" i="2"/>
  <c r="T315" i="2"/>
  <c r="S315" i="2"/>
  <c r="R315" i="2"/>
  <c r="Q315" i="2"/>
  <c r="X300" i="2"/>
  <c r="W300" i="2"/>
  <c r="V300" i="2"/>
  <c r="U300" i="2"/>
  <c r="T300" i="2"/>
  <c r="S300" i="2"/>
  <c r="R300" i="2"/>
  <c r="Q300" i="2"/>
  <c r="X285" i="2"/>
  <c r="W285" i="2"/>
  <c r="V285" i="2"/>
  <c r="U285" i="2"/>
  <c r="T285" i="2"/>
  <c r="S285" i="2"/>
  <c r="R285" i="2"/>
  <c r="Q285" i="2"/>
  <c r="X270" i="2"/>
  <c r="W270" i="2"/>
  <c r="V270" i="2"/>
  <c r="U270" i="2"/>
  <c r="T270" i="2"/>
  <c r="S270" i="2"/>
  <c r="R270" i="2"/>
  <c r="Q270" i="2"/>
  <c r="X255" i="2"/>
  <c r="W255" i="2"/>
  <c r="V255" i="2"/>
  <c r="U255" i="2"/>
  <c r="T255" i="2"/>
  <c r="S255" i="2"/>
  <c r="R255" i="2"/>
  <c r="Q255" i="2"/>
  <c r="X240" i="2"/>
  <c r="W240" i="2"/>
  <c r="V240" i="2"/>
  <c r="U240" i="2"/>
  <c r="T240" i="2"/>
  <c r="S240" i="2"/>
  <c r="R240" i="2"/>
  <c r="Q240" i="2"/>
  <c r="X225" i="2"/>
  <c r="W225" i="2"/>
  <c r="V225" i="2"/>
  <c r="U225" i="2"/>
  <c r="T225" i="2"/>
  <c r="S225" i="2"/>
  <c r="R225" i="2"/>
  <c r="Q225" i="2"/>
  <c r="X210" i="2"/>
  <c r="W210" i="2"/>
  <c r="V210" i="2"/>
  <c r="U210" i="2"/>
  <c r="T210" i="2"/>
  <c r="S210" i="2"/>
  <c r="R210" i="2"/>
  <c r="Q210" i="2"/>
  <c r="X195" i="2"/>
  <c r="W195" i="2"/>
  <c r="V195" i="2"/>
  <c r="U195" i="2"/>
  <c r="T195" i="2"/>
  <c r="S195" i="2"/>
  <c r="R195" i="2"/>
  <c r="Q195" i="2"/>
  <c r="X180" i="2"/>
  <c r="W180" i="2"/>
  <c r="V180" i="2"/>
  <c r="U180" i="2"/>
  <c r="T180" i="2"/>
  <c r="S180" i="2"/>
  <c r="R180" i="2"/>
  <c r="Q180" i="2"/>
  <c r="X165" i="2"/>
  <c r="W165" i="2"/>
  <c r="V165" i="2"/>
  <c r="U165" i="2"/>
  <c r="T165" i="2"/>
  <c r="S165" i="2"/>
  <c r="R165" i="2"/>
  <c r="Q165" i="2"/>
  <c r="X150" i="2"/>
  <c r="W150" i="2"/>
  <c r="V150" i="2"/>
  <c r="U150" i="2"/>
  <c r="T150" i="2"/>
  <c r="S150" i="2"/>
  <c r="R150" i="2"/>
  <c r="Q150" i="2"/>
  <c r="X135" i="2"/>
  <c r="W135" i="2"/>
  <c r="V135" i="2"/>
  <c r="U135" i="2"/>
  <c r="T135" i="2"/>
  <c r="S135" i="2"/>
  <c r="R135" i="2"/>
  <c r="Q135" i="2"/>
  <c r="X120" i="2"/>
  <c r="W120" i="2"/>
  <c r="V120" i="2"/>
  <c r="U120" i="2"/>
  <c r="T120" i="2"/>
  <c r="S120" i="2"/>
  <c r="R120" i="2"/>
  <c r="Q120" i="2"/>
  <c r="X105" i="2"/>
  <c r="W105" i="2"/>
  <c r="V105" i="2"/>
  <c r="U105" i="2"/>
  <c r="T105" i="2"/>
  <c r="S105" i="2"/>
  <c r="R105" i="2"/>
  <c r="Q105" i="2"/>
  <c r="X90" i="2"/>
  <c r="W90" i="2"/>
  <c r="V90" i="2"/>
  <c r="U90" i="2"/>
  <c r="T90" i="2"/>
  <c r="S90" i="2"/>
  <c r="R90" i="2"/>
  <c r="Q90" i="2"/>
  <c r="X75" i="2"/>
  <c r="W75" i="2"/>
  <c r="V75" i="2"/>
  <c r="U75" i="2"/>
  <c r="T75" i="2"/>
  <c r="S75" i="2"/>
  <c r="R75" i="2"/>
  <c r="Q75" i="2"/>
  <c r="X60" i="2"/>
  <c r="W60" i="2"/>
  <c r="V60" i="2"/>
  <c r="U60" i="2"/>
  <c r="T60" i="2"/>
  <c r="S60" i="2"/>
  <c r="R60" i="2"/>
  <c r="Q60" i="2"/>
  <c r="X45" i="2"/>
  <c r="W45" i="2"/>
  <c r="V45" i="2"/>
  <c r="U45" i="2"/>
  <c r="T45" i="2"/>
  <c r="S45" i="2"/>
  <c r="R45" i="2"/>
  <c r="Q45" i="2"/>
  <c r="X30" i="2"/>
  <c r="W30" i="2"/>
  <c r="V30" i="2"/>
  <c r="U30" i="2"/>
  <c r="T30" i="2"/>
  <c r="S30" i="2"/>
  <c r="R30" i="2"/>
  <c r="Q30" i="2"/>
  <c r="X15" i="2"/>
  <c r="W15" i="2"/>
  <c r="V15" i="2"/>
  <c r="U15" i="2"/>
  <c r="T15" i="2"/>
  <c r="S15" i="2"/>
  <c r="R15" i="2"/>
  <c r="Q15" i="2"/>
  <c r="E250" i="3"/>
  <c r="E249" i="3"/>
  <c r="E248" i="3"/>
  <c r="E247" i="3"/>
  <c r="M5" i="2"/>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B5" i="248" a="1"/>
  <c r="B5" i="243" a="1"/>
  <c r="B5" i="239" a="1"/>
  <c r="B5" i="238" a="1"/>
  <c r="L1" i="256" l="1" a="1"/>
  <c r="L1" i="256" s="1"/>
  <c r="K1" i="256" a="1"/>
  <c r="K1" i="256" s="1"/>
  <c r="J6" i="253"/>
  <c r="L1" i="252" a="1"/>
  <c r="L1" i="252" s="1"/>
  <c r="K1" i="252" a="1"/>
  <c r="K1" i="252" s="1"/>
  <c r="A1" i="252" a="1"/>
  <c r="A1" i="252" s="1"/>
  <c r="E76" i="253"/>
  <c r="E251" i="252"/>
  <c r="E286" i="253"/>
  <c r="J6" i="255"/>
  <c r="A1" i="255" a="1"/>
  <c r="A1" i="255" s="1"/>
  <c r="L1" i="255" a="1"/>
  <c r="L1" i="255" s="1"/>
  <c r="E286" i="255"/>
  <c r="E111" i="253"/>
  <c r="E146" i="253"/>
  <c r="A1" i="257" a="1"/>
  <c r="A1" i="257" s="1"/>
  <c r="L1" i="257" a="1"/>
  <c r="L1" i="257" s="1"/>
  <c r="K1" i="257" a="1"/>
  <c r="K1" i="257" s="1"/>
  <c r="E76" i="252"/>
  <c r="E286" i="252"/>
  <c r="A1" i="258" a="1"/>
  <c r="A1" i="258" s="1"/>
  <c r="K1" i="258" a="1"/>
  <c r="K1" i="258" s="1"/>
  <c r="E41" i="252"/>
  <c r="J6" i="256"/>
  <c r="E216" i="254"/>
  <c r="E111" i="252"/>
  <c r="L1" i="253" a="1"/>
  <c r="L1" i="253" s="1"/>
  <c r="A1" i="253" a="1"/>
  <c r="A1" i="253" s="1"/>
  <c r="E251" i="253"/>
  <c r="K1" i="254" a="1"/>
  <c r="K1" i="254" s="1"/>
  <c r="L1" i="254" a="1"/>
  <c r="L1" i="254" s="1"/>
  <c r="A1" i="254" a="1"/>
  <c r="A1" i="254" s="1"/>
  <c r="E146" i="254"/>
  <c r="E76" i="254"/>
  <c r="L1" i="258" a="1"/>
  <c r="L1" i="258" s="1"/>
  <c r="E251" i="257"/>
  <c r="E146" i="255"/>
  <c r="E181" i="257"/>
  <c r="E181" i="254"/>
  <c r="E111" i="255"/>
  <c r="A1" i="259" a="1"/>
  <c r="A1" i="259" s="1"/>
  <c r="L1" i="259" a="1"/>
  <c r="L1" i="259" s="1"/>
  <c r="K1" i="259" a="1"/>
  <c r="K1" i="259" s="1"/>
  <c r="E251" i="256"/>
  <c r="E251" i="255"/>
  <c r="E286" i="256"/>
  <c r="E41" i="254"/>
  <c r="E41" i="255"/>
  <c r="E111" i="256"/>
  <c r="E76" i="255"/>
  <c r="E41" i="256"/>
  <c r="E146" i="256"/>
  <c r="E76" i="258"/>
  <c r="E181" i="256"/>
  <c r="A1" i="256" a="1"/>
  <c r="A1" i="256" s="1"/>
  <c r="E181" i="255"/>
  <c r="E251" i="258"/>
  <c r="E146" i="257"/>
  <c r="E181" i="258"/>
  <c r="E146" i="259"/>
  <c r="E181" i="260"/>
  <c r="E111" i="258"/>
  <c r="E146" i="260"/>
  <c r="E216" i="258"/>
  <c r="J6" i="260"/>
  <c r="E76" i="257"/>
  <c r="E286" i="258"/>
  <c r="E111" i="259"/>
  <c r="E181" i="259"/>
  <c r="E41" i="261"/>
  <c r="E146" i="261"/>
  <c r="E111" i="257"/>
  <c r="E216" i="257"/>
  <c r="E41" i="260"/>
  <c r="E41" i="259"/>
  <c r="E76" i="259"/>
  <c r="E286" i="257"/>
  <c r="E216" i="259"/>
  <c r="E251" i="259"/>
  <c r="E216" i="261"/>
  <c r="E76" i="260"/>
  <c r="E251" i="261"/>
  <c r="E216" i="260"/>
  <c r="L1" i="261" a="1"/>
  <c r="L1" i="261" s="1"/>
  <c r="K1" i="261" a="1"/>
  <c r="K1" i="261" s="1"/>
  <c r="A1" i="261" a="1"/>
  <c r="A1" i="261" s="1"/>
  <c r="E41" i="257"/>
  <c r="A1" i="260" a="1"/>
  <c r="A1" i="260" s="1"/>
  <c r="L1" i="260" a="1"/>
  <c r="L1" i="260" s="1"/>
  <c r="E111" i="260"/>
  <c r="E286" i="261"/>
  <c r="E111" i="261"/>
  <c r="E181" i="261"/>
  <c r="L1" i="243" a="1"/>
  <c r="L1" i="243" s="1"/>
  <c r="K1" i="247" a="1"/>
  <c r="K1" i="247" s="1"/>
  <c r="J6" i="247" s="1"/>
  <c r="A1" i="246" a="1"/>
  <c r="A1" i="246" s="1"/>
  <c r="L1" i="246" a="1"/>
  <c r="L1" i="246" s="1"/>
  <c r="K1" i="246" a="1"/>
  <c r="K1" i="246" s="1"/>
  <c r="J6" i="246" s="1"/>
  <c r="A1" i="248" a="1"/>
  <c r="A1" i="248" s="1"/>
  <c r="L1" i="248" a="1"/>
  <c r="L1" i="248" s="1"/>
  <c r="A1" i="243" a="1"/>
  <c r="A1" i="243" s="1"/>
  <c r="L1" i="247" a="1"/>
  <c r="L1" i="247" s="1"/>
  <c r="B5" i="243"/>
  <c r="B5" i="248"/>
  <c r="L1" i="244" a="1"/>
  <c r="L1" i="244" s="1"/>
  <c r="K1" i="244" a="1"/>
  <c r="K1" i="244" s="1"/>
  <c r="A1" i="244" a="1"/>
  <c r="A1" i="244" s="1"/>
  <c r="L1" i="242" a="1"/>
  <c r="L1" i="242" s="1"/>
  <c r="K1" i="242" a="1"/>
  <c r="K1" i="242" s="1"/>
  <c r="A1" i="242" a="1"/>
  <c r="A1" i="242" s="1"/>
  <c r="E181" i="242"/>
  <c r="E251" i="242"/>
  <c r="L1" i="239" a="1"/>
  <c r="L1" i="239" s="1"/>
  <c r="E181" i="243"/>
  <c r="E216" i="243"/>
  <c r="E111" i="244"/>
  <c r="L1" i="245" a="1"/>
  <c r="L1" i="245" s="1"/>
  <c r="K1" i="245" a="1"/>
  <c r="K1" i="245" s="1"/>
  <c r="A1" i="245" a="1"/>
  <c r="A1" i="245" s="1"/>
  <c r="E76" i="245"/>
  <c r="E146" i="247"/>
  <c r="E111" i="243"/>
  <c r="E146" i="243"/>
  <c r="E76" i="244"/>
  <c r="E286" i="245"/>
  <c r="E146" i="246"/>
  <c r="E286" i="243"/>
  <c r="E146" i="244"/>
  <c r="E286" i="247"/>
  <c r="E181" i="245"/>
  <c r="E111" i="245"/>
  <c r="E76" i="246"/>
  <c r="E181" i="246"/>
  <c r="E111" i="246"/>
  <c r="E216" i="245"/>
  <c r="E251" i="245"/>
  <c r="E216" i="247"/>
  <c r="E286" i="244"/>
  <c r="E111" i="247"/>
  <c r="E251" i="246"/>
  <c r="E181" i="249"/>
  <c r="E146" i="245"/>
  <c r="E41" i="247"/>
  <c r="E251" i="250"/>
  <c r="E286" i="249"/>
  <c r="E181" i="251"/>
  <c r="E41" i="248"/>
  <c r="E216" i="248"/>
  <c r="E216" i="250"/>
  <c r="E41" i="251"/>
  <c r="E76" i="247"/>
  <c r="E146" i="249"/>
  <c r="E181" i="247"/>
  <c r="E251" i="247"/>
  <c r="E111" i="248"/>
  <c r="E111" i="249"/>
  <c r="E286" i="248"/>
  <c r="E41" i="250"/>
  <c r="E146" i="248"/>
  <c r="E146" i="251"/>
  <c r="K1" i="249" a="1"/>
  <c r="K1" i="249" s="1"/>
  <c r="A1" i="249" a="1"/>
  <c r="A1" i="249" s="1"/>
  <c r="E76" i="251"/>
  <c r="E251" i="251"/>
  <c r="E286" i="250"/>
  <c r="E286" i="251"/>
  <c r="E216" i="249"/>
  <c r="E181" i="248"/>
  <c r="L1" i="251" a="1"/>
  <c r="L1" i="251" s="1"/>
  <c r="K1" i="251" a="1"/>
  <c r="K1" i="251" s="1"/>
  <c r="L1" i="250" a="1"/>
  <c r="L1" i="250" s="1"/>
  <c r="K1" i="250" a="1"/>
  <c r="K1" i="250" s="1"/>
  <c r="A1" i="250" a="1"/>
  <c r="A1" i="250" s="1"/>
  <c r="E111" i="251"/>
  <c r="E216" i="251"/>
  <c r="K1" i="232" a="1"/>
  <c r="K1" i="232" s="1"/>
  <c r="A1" i="232" a="1"/>
  <c r="A1" i="232" s="1"/>
  <c r="B5" i="238"/>
  <c r="B5" i="239"/>
  <c r="K1" i="233" a="1"/>
  <c r="K1" i="233" s="1"/>
  <c r="L1" i="233" a="1"/>
  <c r="L1" i="233" s="1"/>
  <c r="A1" i="233" a="1"/>
  <c r="A1" i="233" s="1"/>
  <c r="J6" i="235"/>
  <c r="E41" i="236"/>
  <c r="L1" i="234" a="1"/>
  <c r="L1" i="234" s="1"/>
  <c r="K1" i="234" a="1"/>
  <c r="K1" i="234" s="1"/>
  <c r="A1" i="234" a="1"/>
  <c r="A1" i="234" s="1"/>
  <c r="E181" i="234"/>
  <c r="E181" i="235"/>
  <c r="E251" i="233"/>
  <c r="E111" i="235"/>
  <c r="E251" i="232"/>
  <c r="E146" i="232"/>
  <c r="E286" i="236"/>
  <c r="E286" i="234"/>
  <c r="E146" i="233"/>
  <c r="L1" i="236" a="1"/>
  <c r="L1" i="236" s="1"/>
  <c r="K1" i="236" a="1"/>
  <c r="K1" i="236" s="1"/>
  <c r="E41" i="235"/>
  <c r="E146" i="235"/>
  <c r="E251" i="236"/>
  <c r="E216" i="232"/>
  <c r="E41" i="233"/>
  <c r="L1" i="232" a="1"/>
  <c r="L1" i="232" s="1"/>
  <c r="E286" i="232"/>
  <c r="E286" i="233"/>
  <c r="A1" i="235" a="1"/>
  <c r="A1" i="235" s="1"/>
  <c r="L1" i="235" a="1"/>
  <c r="L1" i="235" s="1"/>
  <c r="E251" i="235"/>
  <c r="L1" i="237" a="1"/>
  <c r="L1" i="237" s="1"/>
  <c r="A1" i="237" a="1"/>
  <c r="A1" i="237" s="1"/>
  <c r="K1" i="237" a="1"/>
  <c r="K1" i="237" s="1"/>
  <c r="E41" i="239"/>
  <c r="E216" i="233"/>
  <c r="E216" i="234"/>
  <c r="E111" i="239"/>
  <c r="E76" i="235"/>
  <c r="E41" i="238"/>
  <c r="E111" i="238"/>
  <c r="E251" i="241"/>
  <c r="E216" i="241"/>
  <c r="E181" i="236"/>
  <c r="E181" i="237"/>
  <c r="E181" i="238"/>
  <c r="E286" i="238"/>
  <c r="E286" i="239"/>
  <c r="L1" i="240" a="1"/>
  <c r="L1" i="240" s="1"/>
  <c r="A1" i="240" a="1"/>
  <c r="A1" i="240" s="1"/>
  <c r="K1" i="240" a="1"/>
  <c r="K1" i="240" s="1"/>
  <c r="E76" i="236"/>
  <c r="E146" i="236"/>
  <c r="E216" i="236"/>
  <c r="E146" i="240"/>
  <c r="E286" i="235"/>
  <c r="E76" i="238"/>
  <c r="E146" i="238"/>
  <c r="A1" i="238" a="1"/>
  <c r="A1" i="238" s="1"/>
  <c r="L1" i="238" a="1"/>
  <c r="L1" i="238" s="1"/>
  <c r="E111" i="236"/>
  <c r="E41" i="237"/>
  <c r="E146" i="237"/>
  <c r="E76" i="237"/>
  <c r="E286" i="237"/>
  <c r="E216" i="238"/>
  <c r="E76" i="239"/>
  <c r="E251" i="239"/>
  <c r="A1" i="239" a="1"/>
  <c r="A1" i="239" s="1"/>
  <c r="E216" i="239"/>
  <c r="E76" i="240"/>
  <c r="E41" i="240"/>
  <c r="E146" i="241"/>
  <c r="E251" i="238"/>
  <c r="L1" i="241" a="1"/>
  <c r="L1" i="241" s="1"/>
  <c r="K1" i="241" a="1"/>
  <c r="K1" i="241" s="1"/>
  <c r="E181" i="241"/>
  <c r="E286" i="241"/>
  <c r="E111" i="240"/>
  <c r="E111" i="241"/>
  <c r="E181" i="239"/>
  <c r="E286" i="240"/>
  <c r="E146" i="231"/>
  <c r="E111" i="230"/>
  <c r="L1" i="231" a="1"/>
  <c r="L1" i="231" s="1"/>
  <c r="K1" i="231" a="1"/>
  <c r="K1" i="231" s="1"/>
  <c r="A1" i="231" a="1"/>
  <c r="A1" i="231" s="1"/>
  <c r="E181" i="231"/>
  <c r="E41" i="230"/>
  <c r="E251" i="231"/>
  <c r="E146" i="230"/>
  <c r="E111" i="231"/>
  <c r="L1" i="230" a="1"/>
  <c r="L1" i="230" s="1"/>
  <c r="A1" i="230" a="1"/>
  <c r="A1" i="230" s="1"/>
  <c r="K1" i="230" a="1"/>
  <c r="K1" i="230" s="1"/>
  <c r="E181" i="230"/>
  <c r="E286" i="230"/>
  <c r="E216" i="230"/>
  <c r="L1" i="227" a="1"/>
  <c r="L1" i="227" s="1"/>
  <c r="K1" i="227" a="1"/>
  <c r="K1" i="227" s="1"/>
  <c r="A1" i="227" a="1"/>
  <c r="A1" i="227" s="1"/>
  <c r="K1" i="226" a="1"/>
  <c r="K1" i="226" s="1"/>
  <c r="L1" i="226" a="1"/>
  <c r="L1" i="226" s="1"/>
  <c r="E111" i="226"/>
  <c r="E251" i="229"/>
  <c r="E286" i="226"/>
  <c r="E146" i="229"/>
  <c r="E216" i="226"/>
  <c r="E181" i="227"/>
  <c r="E181" i="229"/>
  <c r="E251" i="227"/>
  <c r="E111" i="228"/>
  <c r="L1" i="229" a="1"/>
  <c r="L1" i="229" s="1"/>
  <c r="K1" i="229" a="1"/>
  <c r="K1" i="229" s="1"/>
  <c r="E76" i="229"/>
  <c r="L1" i="228" a="1"/>
  <c r="L1" i="228" s="1"/>
  <c r="K1" i="228" a="1"/>
  <c r="K1" i="228" s="1"/>
  <c r="A1" i="228" a="1"/>
  <c r="A1" i="228" s="1"/>
  <c r="E146" i="228"/>
  <c r="E181" i="228"/>
  <c r="E286" i="229"/>
  <c r="L1" i="224" a="1"/>
  <c r="L1" i="224" s="1"/>
  <c r="A1" i="224" a="1"/>
  <c r="A1" i="224" s="1"/>
  <c r="L1" i="225" a="1"/>
  <c r="L1" i="225" s="1"/>
  <c r="K1" i="225" a="1"/>
  <c r="K1" i="225" s="1"/>
  <c r="A1" i="225" a="1"/>
  <c r="A1" i="225" s="1"/>
  <c r="K1" i="224" a="1"/>
  <c r="K1" i="224" s="1"/>
  <c r="L1" i="223" a="1"/>
  <c r="L1" i="223" s="1"/>
  <c r="K1" i="223" a="1"/>
  <c r="K1" i="223" s="1"/>
  <c r="A1" i="223" a="1"/>
  <c r="A1" i="223" s="1"/>
  <c r="E286" i="223"/>
  <c r="E111" i="223"/>
  <c r="E181" i="223"/>
  <c r="E76" i="223"/>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O620" i="2"/>
  <c r="Q620" i="2"/>
  <c r="R620" i="2"/>
  <c r="S620" i="2"/>
  <c r="G622" i="2"/>
  <c r="D625" i="2"/>
  <c r="M630" i="2"/>
  <c r="O635" i="2"/>
  <c r="Q635" i="2"/>
  <c r="R635" i="2"/>
  <c r="S635" i="2"/>
  <c r="G637" i="2"/>
  <c r="D640" i="2"/>
  <c r="M645" i="2"/>
  <c r="O650" i="2"/>
  <c r="Q650" i="2"/>
  <c r="R650" i="2"/>
  <c r="S650" i="2"/>
  <c r="G652" i="2"/>
  <c r="D655" i="2"/>
  <c r="M660" i="2"/>
  <c r="O665" i="2"/>
  <c r="Q665" i="2"/>
  <c r="R665" i="2"/>
  <c r="S665" i="2"/>
  <c r="G667" i="2"/>
  <c r="D670" i="2"/>
  <c r="M675" i="2"/>
  <c r="O680" i="2"/>
  <c r="Q680" i="2"/>
  <c r="R680" i="2"/>
  <c r="S680" i="2"/>
  <c r="G682" i="2"/>
  <c r="D685" i="2"/>
  <c r="M690" i="2"/>
  <c r="O695" i="2"/>
  <c r="Q695" i="2"/>
  <c r="R695" i="2"/>
  <c r="S695" i="2"/>
  <c r="G697" i="2"/>
  <c r="D700" i="2"/>
  <c r="M705" i="2"/>
  <c r="O710" i="2"/>
  <c r="Q710" i="2"/>
  <c r="R710" i="2"/>
  <c r="S710" i="2"/>
  <c r="G712" i="2"/>
  <c r="D715" i="2"/>
  <c r="M720" i="2"/>
  <c r="O725" i="2"/>
  <c r="Q725" i="2"/>
  <c r="R725" i="2"/>
  <c r="S725" i="2"/>
  <c r="G727" i="2"/>
  <c r="D730" i="2"/>
  <c r="M735" i="2"/>
  <c r="O740" i="2"/>
  <c r="Q740" i="2"/>
  <c r="R740" i="2"/>
  <c r="S740" i="2"/>
  <c r="G742" i="2"/>
  <c r="D745" i="2"/>
  <c r="M750" i="2"/>
  <c r="O470" i="2"/>
  <c r="Q470" i="2"/>
  <c r="R470" i="2"/>
  <c r="S470" i="2"/>
  <c r="G472" i="2"/>
  <c r="D475" i="2"/>
  <c r="M480" i="2"/>
  <c r="O485" i="2"/>
  <c r="Q485" i="2"/>
  <c r="R485" i="2"/>
  <c r="S485" i="2"/>
  <c r="G487" i="2"/>
  <c r="D490" i="2"/>
  <c r="M495" i="2"/>
  <c r="O500" i="2"/>
  <c r="Q500" i="2"/>
  <c r="R500" i="2"/>
  <c r="S500" i="2"/>
  <c r="G502" i="2"/>
  <c r="D505" i="2"/>
  <c r="M510" i="2"/>
  <c r="O515" i="2"/>
  <c r="Q515" i="2"/>
  <c r="R515" i="2"/>
  <c r="S515" i="2"/>
  <c r="G517" i="2"/>
  <c r="D520" i="2"/>
  <c r="M525" i="2"/>
  <c r="O530" i="2"/>
  <c r="Q530" i="2"/>
  <c r="R530" i="2"/>
  <c r="S530" i="2"/>
  <c r="G532" i="2"/>
  <c r="D535" i="2"/>
  <c r="M540" i="2"/>
  <c r="O545" i="2"/>
  <c r="Q545" i="2"/>
  <c r="R545" i="2"/>
  <c r="S545" i="2"/>
  <c r="G547" i="2"/>
  <c r="D550" i="2"/>
  <c r="M555" i="2"/>
  <c r="O560" i="2"/>
  <c r="Q560" i="2"/>
  <c r="R560" i="2"/>
  <c r="S560" i="2"/>
  <c r="G562" i="2"/>
  <c r="D565" i="2"/>
  <c r="M570" i="2"/>
  <c r="O575" i="2"/>
  <c r="Q575" i="2"/>
  <c r="R575" i="2"/>
  <c r="S575" i="2"/>
  <c r="G577" i="2"/>
  <c r="D580" i="2"/>
  <c r="M585" i="2"/>
  <c r="O590" i="2"/>
  <c r="Q590" i="2"/>
  <c r="R590" i="2"/>
  <c r="S590" i="2"/>
  <c r="G592" i="2"/>
  <c r="D595" i="2"/>
  <c r="M600" i="2"/>
  <c r="O605" i="2"/>
  <c r="Q605" i="2"/>
  <c r="R605" i="2"/>
  <c r="S605" i="2"/>
  <c r="G607" i="2"/>
  <c r="D610" i="2"/>
  <c r="M615" i="2"/>
  <c r="O320" i="2"/>
  <c r="Q320" i="2"/>
  <c r="R320" i="2"/>
  <c r="S320" i="2"/>
  <c r="G322" i="2"/>
  <c r="D325" i="2"/>
  <c r="M330" i="2"/>
  <c r="O335" i="2"/>
  <c r="Q335" i="2"/>
  <c r="R335" i="2"/>
  <c r="S335" i="2"/>
  <c r="G337" i="2"/>
  <c r="D340" i="2"/>
  <c r="M345" i="2"/>
  <c r="O350" i="2"/>
  <c r="Q350" i="2"/>
  <c r="R350" i="2"/>
  <c r="S350" i="2"/>
  <c r="G352" i="2"/>
  <c r="D355" i="2"/>
  <c r="M360" i="2"/>
  <c r="O365" i="2"/>
  <c r="Q365" i="2"/>
  <c r="R365" i="2"/>
  <c r="S365" i="2"/>
  <c r="G367" i="2"/>
  <c r="D370" i="2"/>
  <c r="M375" i="2"/>
  <c r="O380" i="2"/>
  <c r="Q380" i="2"/>
  <c r="R380" i="2"/>
  <c r="S380" i="2"/>
  <c r="G382" i="2"/>
  <c r="D385" i="2"/>
  <c r="M390" i="2"/>
  <c r="O395" i="2"/>
  <c r="Q395" i="2"/>
  <c r="R395" i="2"/>
  <c r="S395" i="2"/>
  <c r="G397" i="2"/>
  <c r="D400" i="2"/>
  <c r="M405" i="2"/>
  <c r="O410" i="2"/>
  <c r="Q410" i="2"/>
  <c r="R410" i="2"/>
  <c r="S410" i="2"/>
  <c r="G412" i="2"/>
  <c r="D415" i="2"/>
  <c r="M420" i="2"/>
  <c r="O425" i="2"/>
  <c r="Q425" i="2"/>
  <c r="R425" i="2"/>
  <c r="S425" i="2"/>
  <c r="G427" i="2"/>
  <c r="D430" i="2"/>
  <c r="M435" i="2"/>
  <c r="O440" i="2"/>
  <c r="Q440" i="2"/>
  <c r="R440" i="2"/>
  <c r="S440" i="2"/>
  <c r="G442" i="2"/>
  <c r="D445" i="2"/>
  <c r="M450" i="2"/>
  <c r="O455" i="2"/>
  <c r="Q455" i="2"/>
  <c r="R455" i="2"/>
  <c r="S455" i="2"/>
  <c r="G457" i="2"/>
  <c r="D460" i="2"/>
  <c r="M465" i="2"/>
  <c r="A10" i="256" a="1"/>
  <c r="A45" i="256" a="1"/>
  <c r="A220" i="256" a="1"/>
  <c r="A185" i="256" a="1"/>
  <c r="A255" i="256" a="1"/>
  <c r="B5" i="260" a="1"/>
  <c r="B5" i="253" a="1"/>
  <c r="B5" i="255" a="1"/>
  <c r="A115" i="256" a="1"/>
  <c r="A150" i="256" a="1"/>
  <c r="B5" i="256" a="1"/>
  <c r="A80" i="256" a="1"/>
  <c r="A115" i="248" a="1"/>
  <c r="A10" i="243" a="1"/>
  <c r="A185" i="247" a="1"/>
  <c r="A150" i="249" a="1"/>
  <c r="A220" i="246" a="1"/>
  <c r="A80" i="248" a="1"/>
  <c r="A220" i="248" a="1"/>
  <c r="A80" i="243" a="1"/>
  <c r="A115" i="247" a="1"/>
  <c r="A220" i="249" a="1"/>
  <c r="A185" i="246" a="1"/>
  <c r="A45" i="249" a="1"/>
  <c r="A150" i="246" a="1"/>
  <c r="B5" i="247" a="1"/>
  <c r="A115" i="249" a="1"/>
  <c r="A80" i="249" a="1"/>
  <c r="A150" i="243" a="1"/>
  <c r="A10" i="247" a="1"/>
  <c r="A185" i="243" a="1"/>
  <c r="A45" i="248" a="1"/>
  <c r="A220" i="243" a="1"/>
  <c r="A80" i="247" a="1"/>
  <c r="B5" i="246" a="1"/>
  <c r="A255" i="246" a="1"/>
  <c r="A10" i="248" a="1"/>
  <c r="A115" i="246" a="1"/>
  <c r="A45" i="243" a="1"/>
  <c r="A220" i="247" a="1"/>
  <c r="A10" i="246" a="1"/>
  <c r="A150" i="248" a="1"/>
  <c r="A255" i="247" a="1"/>
  <c r="A115" i="243" a="1"/>
  <c r="A150" i="247" a="1"/>
  <c r="A185" i="249" a="1"/>
  <c r="A80" i="246" a="1"/>
  <c r="A255" i="248" a="1"/>
  <c r="A10" i="249" a="1"/>
  <c r="A45" i="246" a="1"/>
  <c r="A185" i="248" a="1"/>
  <c r="A255" i="249" a="1"/>
  <c r="A255" i="243" a="1"/>
  <c r="A45" i="247" a="1"/>
  <c r="B5" i="232" a="1"/>
  <c r="A10" i="239" a="1"/>
  <c r="A185" i="239" a="1"/>
  <c r="A150" i="239" a="1"/>
  <c r="A255" i="239" a="1"/>
  <c r="A220" i="239" a="1"/>
  <c r="A45" i="239" a="1"/>
  <c r="A115" i="239" a="1"/>
  <c r="B5" i="235" a="1"/>
  <c r="A80" i="239" a="1"/>
  <c r="A220" i="224" a="1"/>
  <c r="A45" i="224" a="1"/>
  <c r="A80" i="224" a="1"/>
  <c r="A150" i="224" a="1"/>
  <c r="A115" i="224" a="1"/>
  <c r="A185" i="224" a="1"/>
  <c r="A255" i="224" a="1"/>
  <c r="A10" i="224" a="1"/>
  <c r="A220" i="256" l="1"/>
  <c r="A221" i="256" s="1"/>
  <c r="A222" i="256" s="1"/>
  <c r="A223" i="256" s="1"/>
  <c r="A224" i="256" s="1"/>
  <c r="A225" i="256" s="1"/>
  <c r="A226" i="256" s="1"/>
  <c r="A227" i="256" s="1"/>
  <c r="A228" i="256" s="1"/>
  <c r="A229" i="256" s="1"/>
  <c r="A230" i="256" s="1"/>
  <c r="A231" i="256" s="1"/>
  <c r="A232" i="256" s="1"/>
  <c r="A233" i="256" s="1"/>
  <c r="A234" i="256" s="1"/>
  <c r="A235" i="256" s="1"/>
  <c r="A236" i="256" s="1"/>
  <c r="A237" i="256" s="1"/>
  <c r="A238" i="256" s="1"/>
  <c r="A239" i="256" s="1"/>
  <c r="A240" i="256" s="1"/>
  <c r="A241" i="256" s="1"/>
  <c r="A242" i="256" s="1"/>
  <c r="A243" i="256" s="1"/>
  <c r="A244" i="256" s="1"/>
  <c r="A245" i="256" s="1"/>
  <c r="A246" i="256" s="1"/>
  <c r="A247" i="256" s="1"/>
  <c r="A248" i="256" s="1"/>
  <c r="A249" i="256" s="1"/>
  <c r="A250" i="256" s="1"/>
  <c r="A45" i="256"/>
  <c r="A46" i="256" s="1"/>
  <c r="A47" i="256" s="1"/>
  <c r="A48" i="256" s="1"/>
  <c r="A49" i="256" s="1"/>
  <c r="A50" i="256" s="1"/>
  <c r="A51" i="256" s="1"/>
  <c r="A52" i="256" s="1"/>
  <c r="A53" i="256" s="1"/>
  <c r="A54" i="256" s="1"/>
  <c r="A55" i="256" s="1"/>
  <c r="A56" i="256" s="1"/>
  <c r="A57" i="256" s="1"/>
  <c r="A58" i="256" s="1"/>
  <c r="A59" i="256" s="1"/>
  <c r="A60" i="256" s="1"/>
  <c r="A61" i="256" s="1"/>
  <c r="A62" i="256" s="1"/>
  <c r="A63" i="256" s="1"/>
  <c r="A64" i="256" s="1"/>
  <c r="A65" i="256" s="1"/>
  <c r="A66" i="256" s="1"/>
  <c r="A67" i="256" s="1"/>
  <c r="A68" i="256" s="1"/>
  <c r="A69" i="256" s="1"/>
  <c r="A70" i="256" s="1"/>
  <c r="A71" i="256" s="1"/>
  <c r="A72" i="256" s="1"/>
  <c r="A73" i="256" s="1"/>
  <c r="A74" i="256" s="1"/>
  <c r="A75" i="256" s="1"/>
  <c r="A10" i="256"/>
  <c r="A11" i="256" s="1"/>
  <c r="A12" i="256" s="1"/>
  <c r="A13" i="256" s="1"/>
  <c r="A14" i="256" s="1"/>
  <c r="A15" i="256" s="1"/>
  <c r="A16" i="256" s="1"/>
  <c r="A17" i="256" s="1"/>
  <c r="A18" i="256" s="1"/>
  <c r="A19" i="256" s="1"/>
  <c r="A20" i="256" s="1"/>
  <c r="A21" i="256" s="1"/>
  <c r="A22" i="256" s="1"/>
  <c r="A23" i="256" s="1"/>
  <c r="A24" i="256" s="1"/>
  <c r="A25" i="256" s="1"/>
  <c r="A26" i="256" s="1"/>
  <c r="A27" i="256" s="1"/>
  <c r="A28" i="256" s="1"/>
  <c r="A29" i="256" s="1"/>
  <c r="A30" i="256" s="1"/>
  <c r="A31" i="256" s="1"/>
  <c r="A32" i="256" s="1"/>
  <c r="A33" i="256" s="1"/>
  <c r="A34" i="256" s="1"/>
  <c r="A35" i="256" s="1"/>
  <c r="A36" i="256" s="1"/>
  <c r="A37" i="256" s="1"/>
  <c r="A38" i="256" s="1"/>
  <c r="A39" i="256" s="1"/>
  <c r="A40" i="256" s="1"/>
  <c r="A80" i="256"/>
  <c r="A81" i="256" s="1"/>
  <c r="A82" i="256" s="1"/>
  <c r="A83" i="256" s="1"/>
  <c r="A84" i="256" s="1"/>
  <c r="A85" i="256" s="1"/>
  <c r="A86" i="256" s="1"/>
  <c r="A87" i="256" s="1"/>
  <c r="A88" i="256" s="1"/>
  <c r="A89" i="256" s="1"/>
  <c r="A90" i="256" s="1"/>
  <c r="A91" i="256" s="1"/>
  <c r="A92" i="256" s="1"/>
  <c r="A93" i="256" s="1"/>
  <c r="A94" i="256" s="1"/>
  <c r="A95" i="256" s="1"/>
  <c r="A96" i="256" s="1"/>
  <c r="A97" i="256" s="1"/>
  <c r="A98" i="256" s="1"/>
  <c r="A99" i="256" s="1"/>
  <c r="A100" i="256" s="1"/>
  <c r="A101" i="256" s="1"/>
  <c r="A102" i="256" s="1"/>
  <c r="A103" i="256" s="1"/>
  <c r="A104" i="256" s="1"/>
  <c r="A105" i="256" s="1"/>
  <c r="A106" i="256" s="1"/>
  <c r="A107" i="256" s="1"/>
  <c r="A108" i="256" s="1"/>
  <c r="A109" i="256" s="1"/>
  <c r="A110" i="256" s="1"/>
  <c r="B5" i="256"/>
  <c r="A150" i="256"/>
  <c r="A151" i="256" s="1"/>
  <c r="A152" i="256" s="1"/>
  <c r="A153" i="256" s="1"/>
  <c r="A154" i="256" s="1"/>
  <c r="A155" i="256" s="1"/>
  <c r="A156" i="256" s="1"/>
  <c r="A157" i="256" s="1"/>
  <c r="A158" i="256" s="1"/>
  <c r="A159" i="256" s="1"/>
  <c r="A160" i="256" s="1"/>
  <c r="A161" i="256" s="1"/>
  <c r="A162" i="256" s="1"/>
  <c r="A163" i="256" s="1"/>
  <c r="A164" i="256" s="1"/>
  <c r="A165" i="256" s="1"/>
  <c r="A166" i="256" s="1"/>
  <c r="A167" i="256" s="1"/>
  <c r="A168" i="256" s="1"/>
  <c r="A169" i="256" s="1"/>
  <c r="A170" i="256" s="1"/>
  <c r="A171" i="256" s="1"/>
  <c r="A172" i="256" s="1"/>
  <c r="A173" i="256" s="1"/>
  <c r="A174" i="256" s="1"/>
  <c r="A175" i="256" s="1"/>
  <c r="A176" i="256" s="1"/>
  <c r="A177" i="256" s="1"/>
  <c r="A178" i="256" s="1"/>
  <c r="A179" i="256" s="1"/>
  <c r="A180" i="256" s="1"/>
  <c r="A115" i="256"/>
  <c r="A116" i="256" s="1"/>
  <c r="A117" i="256" s="1"/>
  <c r="A118" i="256" s="1"/>
  <c r="A119" i="256" s="1"/>
  <c r="A120" i="256" s="1"/>
  <c r="A121" i="256" s="1"/>
  <c r="A122" i="256" s="1"/>
  <c r="A123" i="256" s="1"/>
  <c r="A124" i="256" s="1"/>
  <c r="A125" i="256" s="1"/>
  <c r="A126" i="256" s="1"/>
  <c r="A127" i="256" s="1"/>
  <c r="A128" i="256" s="1"/>
  <c r="A129" i="256" s="1"/>
  <c r="A130" i="256" s="1"/>
  <c r="A131" i="256" s="1"/>
  <c r="A132" i="256" s="1"/>
  <c r="A133" i="256" s="1"/>
  <c r="A134" i="256" s="1"/>
  <c r="A135" i="256" s="1"/>
  <c r="A136" i="256" s="1"/>
  <c r="A137" i="256" s="1"/>
  <c r="A138" i="256" s="1"/>
  <c r="A139" i="256" s="1"/>
  <c r="A140" i="256" s="1"/>
  <c r="A141" i="256" s="1"/>
  <c r="A142" i="256" s="1"/>
  <c r="A143" i="256" s="1"/>
  <c r="A144" i="256" s="1"/>
  <c r="A145" i="256" s="1"/>
  <c r="B5" i="255"/>
  <c r="B5" i="253"/>
  <c r="B5" i="260"/>
  <c r="A255" i="256"/>
  <c r="A256" i="256" s="1"/>
  <c r="A257" i="256" s="1"/>
  <c r="A258" i="256" s="1"/>
  <c r="A259" i="256" s="1"/>
  <c r="A260" i="256" s="1"/>
  <c r="A261" i="256" s="1"/>
  <c r="A262" i="256" s="1"/>
  <c r="A263" i="256" s="1"/>
  <c r="A264" i="256" s="1"/>
  <c r="A265" i="256" s="1"/>
  <c r="A266" i="256" s="1"/>
  <c r="A267" i="256" s="1"/>
  <c r="A268" i="256" s="1"/>
  <c r="A269" i="256" s="1"/>
  <c r="A270" i="256" s="1"/>
  <c r="A271" i="256" s="1"/>
  <c r="A272" i="256" s="1"/>
  <c r="A273" i="256" s="1"/>
  <c r="A274" i="256" s="1"/>
  <c r="A275" i="256" s="1"/>
  <c r="A276" i="256" s="1"/>
  <c r="A277" i="256" s="1"/>
  <c r="A278" i="256" s="1"/>
  <c r="A279" i="256" s="1"/>
  <c r="A280" i="256" s="1"/>
  <c r="A281" i="256" s="1"/>
  <c r="A282" i="256" s="1"/>
  <c r="A283" i="256" s="1"/>
  <c r="A284" i="256" s="1"/>
  <c r="A285" i="256" s="1"/>
  <c r="A185" i="256"/>
  <c r="A186" i="256" s="1"/>
  <c r="A187" i="256" s="1"/>
  <c r="A188" i="256" s="1"/>
  <c r="A189" i="256" s="1"/>
  <c r="A190" i="256" s="1"/>
  <c r="A191" i="256" s="1"/>
  <c r="A192" i="256" s="1"/>
  <c r="A193" i="256" s="1"/>
  <c r="A194" i="256" s="1"/>
  <c r="A195" i="256" s="1"/>
  <c r="A196" i="256" s="1"/>
  <c r="A197" i="256" s="1"/>
  <c r="A198" i="256" s="1"/>
  <c r="A199" i="256" s="1"/>
  <c r="A200" i="256" s="1"/>
  <c r="A201" i="256" s="1"/>
  <c r="A202" i="256" s="1"/>
  <c r="A203" i="256" s="1"/>
  <c r="A204" i="256" s="1"/>
  <c r="A205" i="256" s="1"/>
  <c r="A206" i="256" s="1"/>
  <c r="A207" i="256" s="1"/>
  <c r="A208" i="256" s="1"/>
  <c r="A209" i="256" s="1"/>
  <c r="A210" i="256" s="1"/>
  <c r="A211" i="256" s="1"/>
  <c r="A212" i="256" s="1"/>
  <c r="A213" i="256" s="1"/>
  <c r="A214" i="256" s="1"/>
  <c r="A215" i="256" s="1"/>
  <c r="J6" i="257"/>
  <c r="J6" i="261"/>
  <c r="J6" i="252"/>
  <c r="J6" i="254"/>
  <c r="J6" i="259"/>
  <c r="J6" i="258"/>
  <c r="A115" i="248"/>
  <c r="A116" i="248" s="1"/>
  <c r="A117" i="248" s="1"/>
  <c r="A118" i="248" s="1"/>
  <c r="A119" i="248" s="1"/>
  <c r="A120" i="248" s="1"/>
  <c r="A121" i="248" s="1"/>
  <c r="A122" i="248" s="1"/>
  <c r="A123" i="248" s="1"/>
  <c r="A124" i="248" s="1"/>
  <c r="A125" i="248" s="1"/>
  <c r="A126" i="248" s="1"/>
  <c r="A127" i="248" s="1"/>
  <c r="A128" i="248" s="1"/>
  <c r="A129" i="248" s="1"/>
  <c r="A130" i="248" s="1"/>
  <c r="A131" i="248" s="1"/>
  <c r="A132" i="248" s="1"/>
  <c r="A133" i="248" s="1"/>
  <c r="A134" i="248" s="1"/>
  <c r="A135" i="248" s="1"/>
  <c r="A136" i="248" s="1"/>
  <c r="A137" i="248" s="1"/>
  <c r="A138" i="248" s="1"/>
  <c r="A139" i="248" s="1"/>
  <c r="A140" i="248" s="1"/>
  <c r="A141" i="248" s="1"/>
  <c r="A142" i="248" s="1"/>
  <c r="A143" i="248" s="1"/>
  <c r="A144" i="248" s="1"/>
  <c r="A145" i="248" s="1"/>
  <c r="A45" i="247"/>
  <c r="A46" i="247" s="1"/>
  <c r="A47" i="247" s="1"/>
  <c r="A48" i="247" s="1"/>
  <c r="A49" i="247" s="1"/>
  <c r="A50" i="247" s="1"/>
  <c r="A51" i="247" s="1"/>
  <c r="A52" i="247" s="1"/>
  <c r="A53" i="247" s="1"/>
  <c r="A54" i="247" s="1"/>
  <c r="A55" i="247" s="1"/>
  <c r="A56" i="247" s="1"/>
  <c r="A57" i="247" s="1"/>
  <c r="A58" i="247" s="1"/>
  <c r="A59" i="247" s="1"/>
  <c r="A60" i="247" s="1"/>
  <c r="A61" i="247" s="1"/>
  <c r="A62" i="247" s="1"/>
  <c r="A63" i="247" s="1"/>
  <c r="A64" i="247" s="1"/>
  <c r="A65" i="247" s="1"/>
  <c r="A66" i="247" s="1"/>
  <c r="A67" i="247" s="1"/>
  <c r="A68" i="247" s="1"/>
  <c r="A69" i="247" s="1"/>
  <c r="A70" i="247" s="1"/>
  <c r="A71" i="247" s="1"/>
  <c r="A72" i="247" s="1"/>
  <c r="A73" i="247" s="1"/>
  <c r="A74" i="247" s="1"/>
  <c r="A75" i="247" s="1"/>
  <c r="A255" i="243"/>
  <c r="A256" i="243" s="1"/>
  <c r="A257" i="243" s="1"/>
  <c r="A258" i="243" s="1"/>
  <c r="A259" i="243" s="1"/>
  <c r="A260" i="243" s="1"/>
  <c r="A261" i="243" s="1"/>
  <c r="A262" i="243" s="1"/>
  <c r="A263" i="243" s="1"/>
  <c r="A264" i="243" s="1"/>
  <c r="A265" i="243" s="1"/>
  <c r="A266" i="243" s="1"/>
  <c r="A267" i="243" s="1"/>
  <c r="A268" i="243" s="1"/>
  <c r="A269" i="243" s="1"/>
  <c r="A270" i="243" s="1"/>
  <c r="A271" i="243" s="1"/>
  <c r="A272" i="243" s="1"/>
  <c r="A273" i="243" s="1"/>
  <c r="A274" i="243" s="1"/>
  <c r="A275" i="243" s="1"/>
  <c r="A276" i="243" s="1"/>
  <c r="A277" i="243" s="1"/>
  <c r="A278" i="243" s="1"/>
  <c r="A279" i="243" s="1"/>
  <c r="A280" i="243" s="1"/>
  <c r="A281" i="243" s="1"/>
  <c r="A282" i="243" s="1"/>
  <c r="A283" i="243" s="1"/>
  <c r="A284" i="243" s="1"/>
  <c r="A285" i="243" s="1"/>
  <c r="A255" i="249"/>
  <c r="A256" i="249" s="1"/>
  <c r="A257" i="249" s="1"/>
  <c r="A258" i="249" s="1"/>
  <c r="A259" i="249" s="1"/>
  <c r="A260" i="249" s="1"/>
  <c r="A261" i="249" s="1"/>
  <c r="A262" i="249" s="1"/>
  <c r="A263" i="249" s="1"/>
  <c r="A264" i="249" s="1"/>
  <c r="A265" i="249" s="1"/>
  <c r="A266" i="249" s="1"/>
  <c r="A267" i="249" s="1"/>
  <c r="A268" i="249" s="1"/>
  <c r="A269" i="249" s="1"/>
  <c r="A270" i="249" s="1"/>
  <c r="A271" i="249" s="1"/>
  <c r="A272" i="249" s="1"/>
  <c r="A273" i="249" s="1"/>
  <c r="A274" i="249" s="1"/>
  <c r="A275" i="249" s="1"/>
  <c r="A276" i="249" s="1"/>
  <c r="A277" i="249" s="1"/>
  <c r="A278" i="249" s="1"/>
  <c r="A279" i="249" s="1"/>
  <c r="A280" i="249" s="1"/>
  <c r="A281" i="249" s="1"/>
  <c r="A282" i="249" s="1"/>
  <c r="A283" i="249" s="1"/>
  <c r="A284" i="249" s="1"/>
  <c r="A285" i="249" s="1"/>
  <c r="A185" i="248"/>
  <c r="A186" i="248" s="1"/>
  <c r="A187" i="248" s="1"/>
  <c r="A188" i="248" s="1"/>
  <c r="A189" i="248" s="1"/>
  <c r="A190" i="248" s="1"/>
  <c r="A191" i="248" s="1"/>
  <c r="A192" i="248" s="1"/>
  <c r="A193" i="248" s="1"/>
  <c r="A194" i="248" s="1"/>
  <c r="A195" i="248" s="1"/>
  <c r="A196" i="248" s="1"/>
  <c r="A197" i="248" s="1"/>
  <c r="A198" i="248" s="1"/>
  <c r="A199" i="248" s="1"/>
  <c r="A200" i="248" s="1"/>
  <c r="A201" i="248" s="1"/>
  <c r="A202" i="248" s="1"/>
  <c r="A203" i="248" s="1"/>
  <c r="A204" i="248" s="1"/>
  <c r="A205" i="248" s="1"/>
  <c r="A206" i="248" s="1"/>
  <c r="A207" i="248" s="1"/>
  <c r="A208" i="248" s="1"/>
  <c r="A209" i="248" s="1"/>
  <c r="A210" i="248" s="1"/>
  <c r="A211" i="248" s="1"/>
  <c r="A212" i="248" s="1"/>
  <c r="A213" i="248" s="1"/>
  <c r="A214" i="248" s="1"/>
  <c r="A215" i="248" s="1"/>
  <c r="A45" i="246"/>
  <c r="A46" i="246" s="1"/>
  <c r="A47" i="246" s="1"/>
  <c r="A48" i="246" s="1"/>
  <c r="A49" i="246" s="1"/>
  <c r="A50" i="246" s="1"/>
  <c r="A51" i="246" s="1"/>
  <c r="A52" i="246" s="1"/>
  <c r="A53" i="246" s="1"/>
  <c r="A54" i="246" s="1"/>
  <c r="A55" i="246" s="1"/>
  <c r="A56" i="246" s="1"/>
  <c r="A57" i="246" s="1"/>
  <c r="A58" i="246" s="1"/>
  <c r="A59" i="246" s="1"/>
  <c r="A60" i="246" s="1"/>
  <c r="A61" i="246" s="1"/>
  <c r="A62" i="246" s="1"/>
  <c r="A63" i="246" s="1"/>
  <c r="A64" i="246" s="1"/>
  <c r="A65" i="246" s="1"/>
  <c r="A66" i="246" s="1"/>
  <c r="A67" i="246" s="1"/>
  <c r="A68" i="246" s="1"/>
  <c r="A69" i="246" s="1"/>
  <c r="A70" i="246" s="1"/>
  <c r="A71" i="246" s="1"/>
  <c r="A72" i="246" s="1"/>
  <c r="A73" i="246" s="1"/>
  <c r="A74" i="246" s="1"/>
  <c r="A75" i="246" s="1"/>
  <c r="A10" i="249"/>
  <c r="A11" i="249" s="1"/>
  <c r="A12" i="249" s="1"/>
  <c r="A13" i="249" s="1"/>
  <c r="A14" i="249" s="1"/>
  <c r="A15" i="249" s="1"/>
  <c r="A16" i="249" s="1"/>
  <c r="A17" i="249" s="1"/>
  <c r="A18" i="249" s="1"/>
  <c r="A19" i="249" s="1"/>
  <c r="A20" i="249" s="1"/>
  <c r="A21" i="249" s="1"/>
  <c r="A22" i="249" s="1"/>
  <c r="A23" i="249" s="1"/>
  <c r="A24" i="249" s="1"/>
  <c r="A25" i="249" s="1"/>
  <c r="A26" i="249" s="1"/>
  <c r="A27" i="249" s="1"/>
  <c r="A28" i="249" s="1"/>
  <c r="A29" i="249" s="1"/>
  <c r="A30" i="249" s="1"/>
  <c r="A31" i="249" s="1"/>
  <c r="A32" i="249" s="1"/>
  <c r="A33" i="249" s="1"/>
  <c r="A34" i="249" s="1"/>
  <c r="A35" i="249" s="1"/>
  <c r="A36" i="249" s="1"/>
  <c r="A37" i="249" s="1"/>
  <c r="A38" i="249" s="1"/>
  <c r="A39" i="249" s="1"/>
  <c r="A40" i="249" s="1"/>
  <c r="A255" i="248"/>
  <c r="A256" i="248" s="1"/>
  <c r="A257" i="248" s="1"/>
  <c r="A258" i="248" s="1"/>
  <c r="A259" i="248" s="1"/>
  <c r="A260" i="248" s="1"/>
  <c r="A261" i="248" s="1"/>
  <c r="A262" i="248" s="1"/>
  <c r="A263" i="248" s="1"/>
  <c r="A264" i="248" s="1"/>
  <c r="A265" i="248" s="1"/>
  <c r="A266" i="248" s="1"/>
  <c r="A267" i="248" s="1"/>
  <c r="A268" i="248" s="1"/>
  <c r="A269" i="248" s="1"/>
  <c r="A270" i="248" s="1"/>
  <c r="A271" i="248" s="1"/>
  <c r="A272" i="248" s="1"/>
  <c r="A273" i="248" s="1"/>
  <c r="A274" i="248" s="1"/>
  <c r="A275" i="248" s="1"/>
  <c r="A276" i="248" s="1"/>
  <c r="A277" i="248" s="1"/>
  <c r="A278" i="248" s="1"/>
  <c r="A279" i="248" s="1"/>
  <c r="A280" i="248" s="1"/>
  <c r="A281" i="248" s="1"/>
  <c r="A282" i="248" s="1"/>
  <c r="A283" i="248" s="1"/>
  <c r="A284" i="248" s="1"/>
  <c r="A285" i="248" s="1"/>
  <c r="A80" i="246"/>
  <c r="A81" i="246" s="1"/>
  <c r="A82" i="246" s="1"/>
  <c r="A83" i="246" s="1"/>
  <c r="A84" i="246" s="1"/>
  <c r="A85" i="246" s="1"/>
  <c r="A86" i="246" s="1"/>
  <c r="A87" i="246" s="1"/>
  <c r="A88" i="246" s="1"/>
  <c r="A89" i="246" s="1"/>
  <c r="A90" i="246" s="1"/>
  <c r="A91" i="246" s="1"/>
  <c r="A92" i="246" s="1"/>
  <c r="A93" i="246" s="1"/>
  <c r="A94" i="246" s="1"/>
  <c r="A95" i="246" s="1"/>
  <c r="A96" i="246" s="1"/>
  <c r="A97" i="246" s="1"/>
  <c r="A98" i="246" s="1"/>
  <c r="A99" i="246" s="1"/>
  <c r="A100" i="246" s="1"/>
  <c r="A101" i="246" s="1"/>
  <c r="A102" i="246" s="1"/>
  <c r="A103" i="246" s="1"/>
  <c r="A104" i="246" s="1"/>
  <c r="A105" i="246" s="1"/>
  <c r="A106" i="246" s="1"/>
  <c r="A107" i="246" s="1"/>
  <c r="A108" i="246" s="1"/>
  <c r="A109" i="246" s="1"/>
  <c r="A110" i="246" s="1"/>
  <c r="A185" i="249"/>
  <c r="A186" i="249" s="1"/>
  <c r="A187" i="249" s="1"/>
  <c r="A188" i="249" s="1"/>
  <c r="A189" i="249" s="1"/>
  <c r="A190" i="249" s="1"/>
  <c r="A191" i="249" s="1"/>
  <c r="A192" i="249" s="1"/>
  <c r="A193" i="249" s="1"/>
  <c r="A194" i="249" s="1"/>
  <c r="A195" i="249" s="1"/>
  <c r="A196" i="249" s="1"/>
  <c r="A197" i="249" s="1"/>
  <c r="A198" i="249" s="1"/>
  <c r="A199" i="249" s="1"/>
  <c r="A200" i="249" s="1"/>
  <c r="A201" i="249" s="1"/>
  <c r="A202" i="249" s="1"/>
  <c r="A203" i="249" s="1"/>
  <c r="A204" i="249" s="1"/>
  <c r="A205" i="249" s="1"/>
  <c r="A206" i="249" s="1"/>
  <c r="A207" i="249" s="1"/>
  <c r="A208" i="249" s="1"/>
  <c r="A209" i="249" s="1"/>
  <c r="A210" i="249" s="1"/>
  <c r="A211" i="249" s="1"/>
  <c r="A212" i="249" s="1"/>
  <c r="A213" i="249" s="1"/>
  <c r="A214" i="249" s="1"/>
  <c r="A215" i="249" s="1"/>
  <c r="A150" i="247"/>
  <c r="A151" i="247" s="1"/>
  <c r="A152" i="247" s="1"/>
  <c r="A153" i="247" s="1"/>
  <c r="A154" i="247" s="1"/>
  <c r="A155" i="247" s="1"/>
  <c r="A156" i="247" s="1"/>
  <c r="A157" i="247" s="1"/>
  <c r="A158" i="247" s="1"/>
  <c r="A159" i="247" s="1"/>
  <c r="A160" i="247" s="1"/>
  <c r="A161" i="247" s="1"/>
  <c r="A162" i="247" s="1"/>
  <c r="A163" i="247" s="1"/>
  <c r="A164" i="247" s="1"/>
  <c r="A165" i="247" s="1"/>
  <c r="A166" i="247" s="1"/>
  <c r="A167" i="247" s="1"/>
  <c r="A168" i="247" s="1"/>
  <c r="A169" i="247" s="1"/>
  <c r="A170" i="247" s="1"/>
  <c r="A171" i="247" s="1"/>
  <c r="A172" i="247" s="1"/>
  <c r="A173" i="247" s="1"/>
  <c r="A174" i="247" s="1"/>
  <c r="A175" i="247" s="1"/>
  <c r="A176" i="247" s="1"/>
  <c r="A177" i="247" s="1"/>
  <c r="A178" i="247" s="1"/>
  <c r="A179" i="247" s="1"/>
  <c r="A180" i="247" s="1"/>
  <c r="A115" i="243"/>
  <c r="A116" i="243" s="1"/>
  <c r="A117" i="243" s="1"/>
  <c r="A118" i="243" s="1"/>
  <c r="A119" i="243" s="1"/>
  <c r="A120" i="243" s="1"/>
  <c r="A121" i="243" s="1"/>
  <c r="A122" i="243" s="1"/>
  <c r="A123" i="243" s="1"/>
  <c r="A124" i="243" s="1"/>
  <c r="A125" i="243" s="1"/>
  <c r="A126" i="243" s="1"/>
  <c r="A127" i="243" s="1"/>
  <c r="A128" i="243" s="1"/>
  <c r="A129" i="243" s="1"/>
  <c r="A130" i="243" s="1"/>
  <c r="A131" i="243" s="1"/>
  <c r="A132" i="243" s="1"/>
  <c r="A133" i="243" s="1"/>
  <c r="A134" i="243" s="1"/>
  <c r="A135" i="243" s="1"/>
  <c r="A136" i="243" s="1"/>
  <c r="A137" i="243" s="1"/>
  <c r="A138" i="243" s="1"/>
  <c r="A139" i="243" s="1"/>
  <c r="A140" i="243" s="1"/>
  <c r="A141" i="243" s="1"/>
  <c r="A142" i="243" s="1"/>
  <c r="A143" i="243" s="1"/>
  <c r="A144" i="243" s="1"/>
  <c r="A145" i="243" s="1"/>
  <c r="A255" i="247"/>
  <c r="A256" i="247" s="1"/>
  <c r="A257" i="247" s="1"/>
  <c r="A258" i="247" s="1"/>
  <c r="A259" i="247" s="1"/>
  <c r="A260" i="247" s="1"/>
  <c r="A261" i="247" s="1"/>
  <c r="A262" i="247" s="1"/>
  <c r="A263" i="247" s="1"/>
  <c r="A264" i="247" s="1"/>
  <c r="A265" i="247" s="1"/>
  <c r="A266" i="247" s="1"/>
  <c r="A267" i="247" s="1"/>
  <c r="A268" i="247" s="1"/>
  <c r="A269" i="247" s="1"/>
  <c r="A270" i="247" s="1"/>
  <c r="A271" i="247" s="1"/>
  <c r="A272" i="247" s="1"/>
  <c r="A273" i="247" s="1"/>
  <c r="A274" i="247" s="1"/>
  <c r="A275" i="247" s="1"/>
  <c r="A276" i="247" s="1"/>
  <c r="A277" i="247" s="1"/>
  <c r="A278" i="247" s="1"/>
  <c r="A279" i="247" s="1"/>
  <c r="A280" i="247" s="1"/>
  <c r="A281" i="247" s="1"/>
  <c r="A282" i="247" s="1"/>
  <c r="A283" i="247" s="1"/>
  <c r="A284" i="247" s="1"/>
  <c r="A285" i="247" s="1"/>
  <c r="A150" i="248"/>
  <c r="A151" i="248" s="1"/>
  <c r="A152" i="248" s="1"/>
  <c r="A153" i="248" s="1"/>
  <c r="A154" i="248" s="1"/>
  <c r="A155" i="248" s="1"/>
  <c r="A156" i="248" s="1"/>
  <c r="A157" i="248" s="1"/>
  <c r="A158" i="248" s="1"/>
  <c r="A159" i="248" s="1"/>
  <c r="A160" i="248" s="1"/>
  <c r="A161" i="248" s="1"/>
  <c r="A162" i="248" s="1"/>
  <c r="A163" i="248" s="1"/>
  <c r="A164" i="248" s="1"/>
  <c r="A165" i="248" s="1"/>
  <c r="A166" i="248" s="1"/>
  <c r="A167" i="248" s="1"/>
  <c r="A168" i="248" s="1"/>
  <c r="A169" i="248" s="1"/>
  <c r="A170" i="248" s="1"/>
  <c r="A171" i="248" s="1"/>
  <c r="A172" i="248" s="1"/>
  <c r="A173" i="248" s="1"/>
  <c r="A174" i="248" s="1"/>
  <c r="A175" i="248" s="1"/>
  <c r="A176" i="248" s="1"/>
  <c r="A177" i="248" s="1"/>
  <c r="A178" i="248" s="1"/>
  <c r="A179" i="248" s="1"/>
  <c r="A180" i="248" s="1"/>
  <c r="A10" i="246"/>
  <c r="A11" i="246" s="1"/>
  <c r="A12" i="246" s="1"/>
  <c r="A13" i="246" s="1"/>
  <c r="A14" i="246" s="1"/>
  <c r="A15" i="246" s="1"/>
  <c r="A16" i="246" s="1"/>
  <c r="A17" i="246" s="1"/>
  <c r="A18" i="246" s="1"/>
  <c r="A19" i="246" s="1"/>
  <c r="A20" i="246" s="1"/>
  <c r="A21" i="246" s="1"/>
  <c r="A22" i="246" s="1"/>
  <c r="A23" i="246" s="1"/>
  <c r="A24" i="246" s="1"/>
  <c r="A25" i="246" s="1"/>
  <c r="A26" i="246" s="1"/>
  <c r="A27" i="246" s="1"/>
  <c r="A28" i="246" s="1"/>
  <c r="A29" i="246" s="1"/>
  <c r="A30" i="246" s="1"/>
  <c r="A31" i="246" s="1"/>
  <c r="A32" i="246" s="1"/>
  <c r="A33" i="246" s="1"/>
  <c r="A34" i="246" s="1"/>
  <c r="A35" i="246" s="1"/>
  <c r="A36" i="246" s="1"/>
  <c r="A37" i="246" s="1"/>
  <c r="A38" i="246" s="1"/>
  <c r="A39" i="246" s="1"/>
  <c r="A40" i="246" s="1"/>
  <c r="A220" i="247"/>
  <c r="A221" i="247" s="1"/>
  <c r="A222" i="247" s="1"/>
  <c r="A223" i="247" s="1"/>
  <c r="A224" i="247" s="1"/>
  <c r="A225" i="247" s="1"/>
  <c r="A226" i="247" s="1"/>
  <c r="A227" i="247" s="1"/>
  <c r="A228" i="247" s="1"/>
  <c r="A229" i="247" s="1"/>
  <c r="A230" i="247" s="1"/>
  <c r="A231" i="247" s="1"/>
  <c r="A232" i="247" s="1"/>
  <c r="A233" i="247" s="1"/>
  <c r="A234" i="247" s="1"/>
  <c r="A235" i="247" s="1"/>
  <c r="A236" i="247" s="1"/>
  <c r="A237" i="247" s="1"/>
  <c r="A238" i="247" s="1"/>
  <c r="A239" i="247" s="1"/>
  <c r="A240" i="247" s="1"/>
  <c r="A241" i="247" s="1"/>
  <c r="A242" i="247" s="1"/>
  <c r="A243" i="247" s="1"/>
  <c r="A244" i="247" s="1"/>
  <c r="A245" i="247" s="1"/>
  <c r="A246" i="247" s="1"/>
  <c r="A247" i="247" s="1"/>
  <c r="A248" i="247" s="1"/>
  <c r="A249" i="247" s="1"/>
  <c r="A250" i="247" s="1"/>
  <c r="A45" i="243"/>
  <c r="A46" i="243" s="1"/>
  <c r="A47" i="243" s="1"/>
  <c r="A48" i="243" s="1"/>
  <c r="A49" i="243" s="1"/>
  <c r="A50" i="243" s="1"/>
  <c r="A51" i="243" s="1"/>
  <c r="A52" i="243" s="1"/>
  <c r="A53" i="243" s="1"/>
  <c r="A54" i="243" s="1"/>
  <c r="A55" i="243" s="1"/>
  <c r="A56" i="243" s="1"/>
  <c r="A57" i="243" s="1"/>
  <c r="A58" i="243" s="1"/>
  <c r="A59" i="243" s="1"/>
  <c r="A60" i="243" s="1"/>
  <c r="A61" i="243" s="1"/>
  <c r="A62" i="243" s="1"/>
  <c r="A63" i="243" s="1"/>
  <c r="A64" i="243" s="1"/>
  <c r="A65" i="243" s="1"/>
  <c r="A66" i="243" s="1"/>
  <c r="A67" i="243" s="1"/>
  <c r="A68" i="243" s="1"/>
  <c r="A69" i="243" s="1"/>
  <c r="A70" i="243" s="1"/>
  <c r="A71" i="243" s="1"/>
  <c r="A72" i="243" s="1"/>
  <c r="A73" i="243" s="1"/>
  <c r="A74" i="243" s="1"/>
  <c r="A75" i="243" s="1"/>
  <c r="A115" i="246"/>
  <c r="A116" i="246" s="1"/>
  <c r="A117" i="246" s="1"/>
  <c r="A118" i="246" s="1"/>
  <c r="A119" i="246" s="1"/>
  <c r="A120" i="246" s="1"/>
  <c r="A121" i="246" s="1"/>
  <c r="A122" i="246" s="1"/>
  <c r="A123" i="246" s="1"/>
  <c r="A124" i="246" s="1"/>
  <c r="A125" i="246" s="1"/>
  <c r="A126" i="246" s="1"/>
  <c r="A127" i="246" s="1"/>
  <c r="A128" i="246" s="1"/>
  <c r="A129" i="246" s="1"/>
  <c r="A130" i="246" s="1"/>
  <c r="A131" i="246" s="1"/>
  <c r="A132" i="246" s="1"/>
  <c r="A133" i="246" s="1"/>
  <c r="A134" i="246" s="1"/>
  <c r="A135" i="246" s="1"/>
  <c r="A136" i="246" s="1"/>
  <c r="A137" i="246" s="1"/>
  <c r="A138" i="246" s="1"/>
  <c r="A139" i="246" s="1"/>
  <c r="A140" i="246" s="1"/>
  <c r="A141" i="246" s="1"/>
  <c r="A142" i="246" s="1"/>
  <c r="A143" i="246" s="1"/>
  <c r="A144" i="246" s="1"/>
  <c r="A145" i="246" s="1"/>
  <c r="A10" i="248"/>
  <c r="A11" i="248" s="1"/>
  <c r="A12" i="248" s="1"/>
  <c r="A13" i="248" s="1"/>
  <c r="A14" i="248" s="1"/>
  <c r="A15" i="248" s="1"/>
  <c r="A16" i="248" s="1"/>
  <c r="A17" i="248" s="1"/>
  <c r="A18" i="248" s="1"/>
  <c r="A19" i="248" s="1"/>
  <c r="A20" i="248" s="1"/>
  <c r="A21" i="248" s="1"/>
  <c r="A22" i="248" s="1"/>
  <c r="A23" i="248" s="1"/>
  <c r="A24" i="248" s="1"/>
  <c r="A25" i="248" s="1"/>
  <c r="A26" i="248" s="1"/>
  <c r="A27" i="248" s="1"/>
  <c r="A28" i="248" s="1"/>
  <c r="A29" i="248" s="1"/>
  <c r="A30" i="248" s="1"/>
  <c r="A31" i="248" s="1"/>
  <c r="A32" i="248" s="1"/>
  <c r="A33" i="248" s="1"/>
  <c r="A34" i="248" s="1"/>
  <c r="A35" i="248" s="1"/>
  <c r="A36" i="248" s="1"/>
  <c r="A37" i="248" s="1"/>
  <c r="A38" i="248" s="1"/>
  <c r="A39" i="248" s="1"/>
  <c r="A40" i="248" s="1"/>
  <c r="A255" i="246"/>
  <c r="A256" i="246" s="1"/>
  <c r="A257" i="246" s="1"/>
  <c r="A258" i="246" s="1"/>
  <c r="A259" i="246" s="1"/>
  <c r="A260" i="246" s="1"/>
  <c r="A261" i="246" s="1"/>
  <c r="A262" i="246" s="1"/>
  <c r="A263" i="246" s="1"/>
  <c r="A264" i="246" s="1"/>
  <c r="A265" i="246" s="1"/>
  <c r="A266" i="246" s="1"/>
  <c r="A267" i="246" s="1"/>
  <c r="A268" i="246" s="1"/>
  <c r="A269" i="246" s="1"/>
  <c r="A270" i="246" s="1"/>
  <c r="A271" i="246" s="1"/>
  <c r="A272" i="246" s="1"/>
  <c r="A273" i="246" s="1"/>
  <c r="A274" i="246" s="1"/>
  <c r="A275" i="246" s="1"/>
  <c r="A276" i="246" s="1"/>
  <c r="A277" i="246" s="1"/>
  <c r="A278" i="246" s="1"/>
  <c r="A279" i="246" s="1"/>
  <c r="A280" i="246" s="1"/>
  <c r="A281" i="246" s="1"/>
  <c r="A282" i="246" s="1"/>
  <c r="A283" i="246" s="1"/>
  <c r="A284" i="246" s="1"/>
  <c r="A285" i="246" s="1"/>
  <c r="B5" i="246"/>
  <c r="A80" i="247"/>
  <c r="A81" i="247" s="1"/>
  <c r="A82" i="247" s="1"/>
  <c r="A83" i="247" s="1"/>
  <c r="A84" i="247" s="1"/>
  <c r="A85" i="247" s="1"/>
  <c r="A86" i="247" s="1"/>
  <c r="A87" i="247" s="1"/>
  <c r="A88" i="247" s="1"/>
  <c r="A89" i="247" s="1"/>
  <c r="A90" i="247" s="1"/>
  <c r="A91" i="247" s="1"/>
  <c r="A92" i="247" s="1"/>
  <c r="A93" i="247" s="1"/>
  <c r="A94" i="247" s="1"/>
  <c r="A95" i="247" s="1"/>
  <c r="A96" i="247" s="1"/>
  <c r="A97" i="247" s="1"/>
  <c r="A98" i="247" s="1"/>
  <c r="A99" i="247" s="1"/>
  <c r="A100" i="247" s="1"/>
  <c r="A101" i="247" s="1"/>
  <c r="A102" i="247" s="1"/>
  <c r="A103" i="247" s="1"/>
  <c r="A104" i="247" s="1"/>
  <c r="A105" i="247" s="1"/>
  <c r="A106" i="247" s="1"/>
  <c r="A107" i="247" s="1"/>
  <c r="A108" i="247" s="1"/>
  <c r="A109" i="247" s="1"/>
  <c r="A110" i="247" s="1"/>
  <c r="A220" i="243"/>
  <c r="A221" i="243" s="1"/>
  <c r="A222" i="243" s="1"/>
  <c r="A223" i="243" s="1"/>
  <c r="A224" i="243" s="1"/>
  <c r="A225" i="243" s="1"/>
  <c r="A226" i="243" s="1"/>
  <c r="A227" i="243" s="1"/>
  <c r="A228" i="243" s="1"/>
  <c r="A229" i="243" s="1"/>
  <c r="A230" i="243" s="1"/>
  <c r="A231" i="243" s="1"/>
  <c r="A232" i="243" s="1"/>
  <c r="A233" i="243" s="1"/>
  <c r="A234" i="243" s="1"/>
  <c r="A235" i="243" s="1"/>
  <c r="A236" i="243" s="1"/>
  <c r="A237" i="243" s="1"/>
  <c r="A238" i="243" s="1"/>
  <c r="A239" i="243" s="1"/>
  <c r="A240" i="243" s="1"/>
  <c r="A241" i="243" s="1"/>
  <c r="A242" i="243" s="1"/>
  <c r="A243" i="243" s="1"/>
  <c r="A244" i="243" s="1"/>
  <c r="A245" i="243" s="1"/>
  <c r="A246" i="243" s="1"/>
  <c r="A247" i="243" s="1"/>
  <c r="A248" i="243" s="1"/>
  <c r="A249" i="243" s="1"/>
  <c r="A250" i="243" s="1"/>
  <c r="A45" i="248"/>
  <c r="A46" i="248" s="1"/>
  <c r="A47" i="248" s="1"/>
  <c r="A48" i="248" s="1"/>
  <c r="A49" i="248" s="1"/>
  <c r="A50" i="248" s="1"/>
  <c r="A51" i="248" s="1"/>
  <c r="A52" i="248" s="1"/>
  <c r="A53" i="248" s="1"/>
  <c r="A54" i="248" s="1"/>
  <c r="A55" i="248" s="1"/>
  <c r="A56" i="248" s="1"/>
  <c r="A57" i="248" s="1"/>
  <c r="A58" i="248" s="1"/>
  <c r="A59" i="248" s="1"/>
  <c r="A60" i="248" s="1"/>
  <c r="A61" i="248" s="1"/>
  <c r="A62" i="248" s="1"/>
  <c r="A63" i="248" s="1"/>
  <c r="A64" i="248" s="1"/>
  <c r="A65" i="248" s="1"/>
  <c r="A66" i="248" s="1"/>
  <c r="A67" i="248" s="1"/>
  <c r="A68" i="248" s="1"/>
  <c r="A69" i="248" s="1"/>
  <c r="A70" i="248" s="1"/>
  <c r="A71" i="248" s="1"/>
  <c r="A72" i="248" s="1"/>
  <c r="A73" i="248" s="1"/>
  <c r="A74" i="248" s="1"/>
  <c r="A75" i="248" s="1"/>
  <c r="A185" i="243"/>
  <c r="A186" i="243" s="1"/>
  <c r="A187" i="243" s="1"/>
  <c r="A188" i="243" s="1"/>
  <c r="A189" i="243" s="1"/>
  <c r="A190" i="243" s="1"/>
  <c r="A191" i="243" s="1"/>
  <c r="A192" i="243" s="1"/>
  <c r="A193" i="243" s="1"/>
  <c r="A194" i="243" s="1"/>
  <c r="A195" i="243" s="1"/>
  <c r="A196" i="243" s="1"/>
  <c r="A197" i="243" s="1"/>
  <c r="A198" i="243" s="1"/>
  <c r="A199" i="243" s="1"/>
  <c r="A200" i="243" s="1"/>
  <c r="A201" i="243" s="1"/>
  <c r="A202" i="243" s="1"/>
  <c r="A203" i="243" s="1"/>
  <c r="A204" i="243" s="1"/>
  <c r="A205" i="243" s="1"/>
  <c r="A206" i="243" s="1"/>
  <c r="A207" i="243" s="1"/>
  <c r="A208" i="243" s="1"/>
  <c r="A209" i="243" s="1"/>
  <c r="A210" i="243" s="1"/>
  <c r="A211" i="243" s="1"/>
  <c r="A212" i="243" s="1"/>
  <c r="A213" i="243" s="1"/>
  <c r="A214" i="243" s="1"/>
  <c r="A215" i="243" s="1"/>
  <c r="A10" i="247"/>
  <c r="A11" i="247" s="1"/>
  <c r="A12" i="247" s="1"/>
  <c r="A13" i="247" s="1"/>
  <c r="A14" i="247" s="1"/>
  <c r="A15" i="247" s="1"/>
  <c r="A16" i="247" s="1"/>
  <c r="A17" i="247" s="1"/>
  <c r="A18" i="247" s="1"/>
  <c r="A19" i="247" s="1"/>
  <c r="A20" i="247" s="1"/>
  <c r="A21" i="247" s="1"/>
  <c r="A22" i="247" s="1"/>
  <c r="A23" i="247" s="1"/>
  <c r="A24" i="247" s="1"/>
  <c r="A25" i="247" s="1"/>
  <c r="A26" i="247" s="1"/>
  <c r="A27" i="247" s="1"/>
  <c r="A28" i="247" s="1"/>
  <c r="A29" i="247" s="1"/>
  <c r="A30" i="247" s="1"/>
  <c r="A31" i="247" s="1"/>
  <c r="A32" i="247" s="1"/>
  <c r="A33" i="247" s="1"/>
  <c r="A34" i="247" s="1"/>
  <c r="A35" i="247" s="1"/>
  <c r="A36" i="247" s="1"/>
  <c r="A37" i="247" s="1"/>
  <c r="A38" i="247" s="1"/>
  <c r="A39" i="247" s="1"/>
  <c r="A40" i="247" s="1"/>
  <c r="A150" i="243"/>
  <c r="A151" i="243" s="1"/>
  <c r="A152" i="243" s="1"/>
  <c r="A153" i="243" s="1"/>
  <c r="A154" i="243" s="1"/>
  <c r="A155" i="243" s="1"/>
  <c r="A156" i="243" s="1"/>
  <c r="A157" i="243" s="1"/>
  <c r="A158" i="243" s="1"/>
  <c r="A159" i="243" s="1"/>
  <c r="A160" i="243" s="1"/>
  <c r="A161" i="243" s="1"/>
  <c r="A162" i="243" s="1"/>
  <c r="A163" i="243" s="1"/>
  <c r="A164" i="243" s="1"/>
  <c r="A165" i="243" s="1"/>
  <c r="A166" i="243" s="1"/>
  <c r="A167" i="243" s="1"/>
  <c r="A168" i="243" s="1"/>
  <c r="A169" i="243" s="1"/>
  <c r="A170" i="243" s="1"/>
  <c r="A171" i="243" s="1"/>
  <c r="A172" i="243" s="1"/>
  <c r="A173" i="243" s="1"/>
  <c r="A174" i="243" s="1"/>
  <c r="A175" i="243" s="1"/>
  <c r="A176" i="243" s="1"/>
  <c r="A177" i="243" s="1"/>
  <c r="A178" i="243" s="1"/>
  <c r="A179" i="243" s="1"/>
  <c r="A180" i="243" s="1"/>
  <c r="A80" i="249"/>
  <c r="A81" i="249" s="1"/>
  <c r="A82" i="249" s="1"/>
  <c r="A83" i="249" s="1"/>
  <c r="A84" i="249" s="1"/>
  <c r="A85" i="249" s="1"/>
  <c r="A86" i="249" s="1"/>
  <c r="A87" i="249" s="1"/>
  <c r="A88" i="249" s="1"/>
  <c r="A89" i="249" s="1"/>
  <c r="A90" i="249" s="1"/>
  <c r="A91" i="249" s="1"/>
  <c r="A92" i="249" s="1"/>
  <c r="A93" i="249" s="1"/>
  <c r="A94" i="249" s="1"/>
  <c r="A95" i="249" s="1"/>
  <c r="A96" i="249" s="1"/>
  <c r="A97" i="249" s="1"/>
  <c r="A98" i="249" s="1"/>
  <c r="A99" i="249" s="1"/>
  <c r="A100" i="249" s="1"/>
  <c r="A101" i="249" s="1"/>
  <c r="A102" i="249" s="1"/>
  <c r="A103" i="249" s="1"/>
  <c r="A104" i="249" s="1"/>
  <c r="A105" i="249" s="1"/>
  <c r="A106" i="249" s="1"/>
  <c r="A107" i="249" s="1"/>
  <c r="A108" i="249" s="1"/>
  <c r="A109" i="249" s="1"/>
  <c r="A110" i="249" s="1"/>
  <c r="A115" i="249"/>
  <c r="A116" i="249" s="1"/>
  <c r="A117" i="249" s="1"/>
  <c r="A118" i="249" s="1"/>
  <c r="A119" i="249" s="1"/>
  <c r="A120" i="249" s="1"/>
  <c r="A121" i="249" s="1"/>
  <c r="A122" i="249" s="1"/>
  <c r="A123" i="249" s="1"/>
  <c r="A124" i="249" s="1"/>
  <c r="A125" i="249" s="1"/>
  <c r="A126" i="249" s="1"/>
  <c r="A127" i="249" s="1"/>
  <c r="A128" i="249" s="1"/>
  <c r="A129" i="249" s="1"/>
  <c r="A130" i="249" s="1"/>
  <c r="A131" i="249" s="1"/>
  <c r="A132" i="249" s="1"/>
  <c r="A133" i="249" s="1"/>
  <c r="A134" i="249" s="1"/>
  <c r="A135" i="249" s="1"/>
  <c r="A136" i="249" s="1"/>
  <c r="A137" i="249" s="1"/>
  <c r="A138" i="249" s="1"/>
  <c r="A139" i="249" s="1"/>
  <c r="A140" i="249" s="1"/>
  <c r="A141" i="249" s="1"/>
  <c r="A142" i="249" s="1"/>
  <c r="A143" i="249" s="1"/>
  <c r="A144" i="249" s="1"/>
  <c r="A145" i="249" s="1"/>
  <c r="B5" i="247"/>
  <c r="A150" i="246"/>
  <c r="A151" i="246" s="1"/>
  <c r="A152" i="246" s="1"/>
  <c r="A153" i="246" s="1"/>
  <c r="A154" i="246" s="1"/>
  <c r="A155" i="246" s="1"/>
  <c r="A156" i="246" s="1"/>
  <c r="A157" i="246" s="1"/>
  <c r="A158" i="246" s="1"/>
  <c r="A159" i="246" s="1"/>
  <c r="A160" i="246" s="1"/>
  <c r="A161" i="246" s="1"/>
  <c r="A162" i="246" s="1"/>
  <c r="A163" i="246" s="1"/>
  <c r="A164" i="246" s="1"/>
  <c r="A165" i="246" s="1"/>
  <c r="A166" i="246" s="1"/>
  <c r="A167" i="246" s="1"/>
  <c r="A168" i="246" s="1"/>
  <c r="A169" i="246" s="1"/>
  <c r="A170" i="246" s="1"/>
  <c r="A171" i="246" s="1"/>
  <c r="A172" i="246" s="1"/>
  <c r="A173" i="246" s="1"/>
  <c r="A174" i="246" s="1"/>
  <c r="A175" i="246" s="1"/>
  <c r="A176" i="246" s="1"/>
  <c r="A177" i="246" s="1"/>
  <c r="A178" i="246" s="1"/>
  <c r="A179" i="246" s="1"/>
  <c r="A180" i="246" s="1"/>
  <c r="A45" i="249"/>
  <c r="A46" i="249" s="1"/>
  <c r="A47" i="249" s="1"/>
  <c r="A48" i="249" s="1"/>
  <c r="A49" i="249" s="1"/>
  <c r="A50" i="249" s="1"/>
  <c r="A51" i="249" s="1"/>
  <c r="A52" i="249" s="1"/>
  <c r="A53" i="249" s="1"/>
  <c r="A54" i="249" s="1"/>
  <c r="A55" i="249" s="1"/>
  <c r="A56" i="249" s="1"/>
  <c r="A57" i="249" s="1"/>
  <c r="A58" i="249" s="1"/>
  <c r="A59" i="249" s="1"/>
  <c r="A60" i="249" s="1"/>
  <c r="A61" i="249" s="1"/>
  <c r="A62" i="249" s="1"/>
  <c r="A63" i="249" s="1"/>
  <c r="A64" i="249" s="1"/>
  <c r="A65" i="249" s="1"/>
  <c r="A66" i="249" s="1"/>
  <c r="A67" i="249" s="1"/>
  <c r="A68" i="249" s="1"/>
  <c r="A69" i="249" s="1"/>
  <c r="A70" i="249" s="1"/>
  <c r="A71" i="249" s="1"/>
  <c r="A72" i="249" s="1"/>
  <c r="A73" i="249" s="1"/>
  <c r="A74" i="249" s="1"/>
  <c r="A75" i="249" s="1"/>
  <c r="A185" i="246"/>
  <c r="A186" i="246" s="1"/>
  <c r="A187" i="246" s="1"/>
  <c r="A188" i="246" s="1"/>
  <c r="A189" i="246" s="1"/>
  <c r="A190" i="246" s="1"/>
  <c r="A191" i="246" s="1"/>
  <c r="A192" i="246" s="1"/>
  <c r="A193" i="246" s="1"/>
  <c r="A194" i="246" s="1"/>
  <c r="A195" i="246" s="1"/>
  <c r="A196" i="246" s="1"/>
  <c r="A197" i="246" s="1"/>
  <c r="A198" i="246" s="1"/>
  <c r="A199" i="246" s="1"/>
  <c r="A200" i="246" s="1"/>
  <c r="A201" i="246" s="1"/>
  <c r="A202" i="246" s="1"/>
  <c r="A203" i="246" s="1"/>
  <c r="A204" i="246" s="1"/>
  <c r="A205" i="246" s="1"/>
  <c r="A206" i="246" s="1"/>
  <c r="A207" i="246" s="1"/>
  <c r="A208" i="246" s="1"/>
  <c r="A209" i="246" s="1"/>
  <c r="A210" i="246" s="1"/>
  <c r="A211" i="246" s="1"/>
  <c r="A212" i="246" s="1"/>
  <c r="A213" i="246" s="1"/>
  <c r="A214" i="246" s="1"/>
  <c r="A215" i="246" s="1"/>
  <c r="A220" i="249"/>
  <c r="A221" i="249" s="1"/>
  <c r="A222" i="249" s="1"/>
  <c r="A223" i="249" s="1"/>
  <c r="A224" i="249" s="1"/>
  <c r="A225" i="249" s="1"/>
  <c r="A226" i="249" s="1"/>
  <c r="A227" i="249" s="1"/>
  <c r="A228" i="249" s="1"/>
  <c r="A229" i="249" s="1"/>
  <c r="A230" i="249" s="1"/>
  <c r="A231" i="249" s="1"/>
  <c r="A232" i="249" s="1"/>
  <c r="A233" i="249" s="1"/>
  <c r="A234" i="249" s="1"/>
  <c r="A235" i="249" s="1"/>
  <c r="A236" i="249" s="1"/>
  <c r="A237" i="249" s="1"/>
  <c r="A238" i="249" s="1"/>
  <c r="A239" i="249" s="1"/>
  <c r="A240" i="249" s="1"/>
  <c r="A241" i="249" s="1"/>
  <c r="A242" i="249" s="1"/>
  <c r="A243" i="249" s="1"/>
  <c r="A244" i="249" s="1"/>
  <c r="A245" i="249" s="1"/>
  <c r="A246" i="249" s="1"/>
  <c r="A247" i="249" s="1"/>
  <c r="A248" i="249" s="1"/>
  <c r="A249" i="249" s="1"/>
  <c r="A250" i="249" s="1"/>
  <c r="A115" i="247"/>
  <c r="A116" i="247" s="1"/>
  <c r="A117" i="247" s="1"/>
  <c r="A118" i="247" s="1"/>
  <c r="A119" i="247" s="1"/>
  <c r="A120" i="247" s="1"/>
  <c r="A121" i="247" s="1"/>
  <c r="A122" i="247" s="1"/>
  <c r="A123" i="247" s="1"/>
  <c r="A124" i="247" s="1"/>
  <c r="A125" i="247" s="1"/>
  <c r="A126" i="247" s="1"/>
  <c r="A127" i="247" s="1"/>
  <c r="A128" i="247" s="1"/>
  <c r="A129" i="247" s="1"/>
  <c r="A130" i="247" s="1"/>
  <c r="A131" i="247" s="1"/>
  <c r="A132" i="247" s="1"/>
  <c r="A133" i="247" s="1"/>
  <c r="A134" i="247" s="1"/>
  <c r="A135" i="247" s="1"/>
  <c r="A136" i="247" s="1"/>
  <c r="A137" i="247" s="1"/>
  <c r="A138" i="247" s="1"/>
  <c r="A139" i="247" s="1"/>
  <c r="A140" i="247" s="1"/>
  <c r="A141" i="247" s="1"/>
  <c r="A142" i="247" s="1"/>
  <c r="A143" i="247" s="1"/>
  <c r="A144" i="247" s="1"/>
  <c r="A145" i="247" s="1"/>
  <c r="A80" i="243"/>
  <c r="A81" i="243" s="1"/>
  <c r="A82" i="243" s="1"/>
  <c r="A83" i="243" s="1"/>
  <c r="A84" i="243" s="1"/>
  <c r="A85" i="243" s="1"/>
  <c r="A86" i="243" s="1"/>
  <c r="A87" i="243" s="1"/>
  <c r="A88" i="243" s="1"/>
  <c r="A89" i="243" s="1"/>
  <c r="A90" i="243" s="1"/>
  <c r="A91" i="243" s="1"/>
  <c r="A92" i="243" s="1"/>
  <c r="A93" i="243" s="1"/>
  <c r="A94" i="243" s="1"/>
  <c r="A95" i="243" s="1"/>
  <c r="A96" i="243" s="1"/>
  <c r="A97" i="243" s="1"/>
  <c r="A98" i="243" s="1"/>
  <c r="A99" i="243" s="1"/>
  <c r="A100" i="243" s="1"/>
  <c r="A101" i="243" s="1"/>
  <c r="A102" i="243" s="1"/>
  <c r="A103" i="243" s="1"/>
  <c r="A104" i="243" s="1"/>
  <c r="A105" i="243" s="1"/>
  <c r="A106" i="243" s="1"/>
  <c r="A107" i="243" s="1"/>
  <c r="A108" i="243" s="1"/>
  <c r="A109" i="243" s="1"/>
  <c r="A110" i="243" s="1"/>
  <c r="A220" i="248"/>
  <c r="A221" i="248" s="1"/>
  <c r="A222" i="248" s="1"/>
  <c r="A223" i="248" s="1"/>
  <c r="A224" i="248" s="1"/>
  <c r="A225" i="248" s="1"/>
  <c r="A226" i="248" s="1"/>
  <c r="A227" i="248" s="1"/>
  <c r="A228" i="248" s="1"/>
  <c r="A229" i="248" s="1"/>
  <c r="A230" i="248" s="1"/>
  <c r="A231" i="248" s="1"/>
  <c r="A232" i="248" s="1"/>
  <c r="A233" i="248" s="1"/>
  <c r="A234" i="248" s="1"/>
  <c r="A235" i="248" s="1"/>
  <c r="A236" i="248" s="1"/>
  <c r="A237" i="248" s="1"/>
  <c r="A238" i="248" s="1"/>
  <c r="A239" i="248" s="1"/>
  <c r="A240" i="248" s="1"/>
  <c r="A241" i="248" s="1"/>
  <c r="A242" i="248" s="1"/>
  <c r="A243" i="248" s="1"/>
  <c r="A244" i="248" s="1"/>
  <c r="A245" i="248" s="1"/>
  <c r="A246" i="248" s="1"/>
  <c r="A247" i="248" s="1"/>
  <c r="A248" i="248" s="1"/>
  <c r="A249" i="248" s="1"/>
  <c r="A250" i="248" s="1"/>
  <c r="A80" i="248"/>
  <c r="A81" i="248" s="1"/>
  <c r="A82" i="248" s="1"/>
  <c r="A83" i="248" s="1"/>
  <c r="A84" i="248" s="1"/>
  <c r="A85" i="248" s="1"/>
  <c r="A86" i="248" s="1"/>
  <c r="A87" i="248" s="1"/>
  <c r="A88" i="248" s="1"/>
  <c r="A89" i="248" s="1"/>
  <c r="A90" i="248" s="1"/>
  <c r="A91" i="248" s="1"/>
  <c r="A92" i="248" s="1"/>
  <c r="A93" i="248" s="1"/>
  <c r="A94" i="248" s="1"/>
  <c r="A95" i="248" s="1"/>
  <c r="A96" i="248" s="1"/>
  <c r="A97" i="248" s="1"/>
  <c r="A98" i="248" s="1"/>
  <c r="A99" i="248" s="1"/>
  <c r="A100" i="248" s="1"/>
  <c r="A101" i="248" s="1"/>
  <c r="A102" i="248" s="1"/>
  <c r="A103" i="248" s="1"/>
  <c r="A104" i="248" s="1"/>
  <c r="A105" i="248" s="1"/>
  <c r="A106" i="248" s="1"/>
  <c r="A107" i="248" s="1"/>
  <c r="A108" i="248" s="1"/>
  <c r="A109" i="248" s="1"/>
  <c r="A110" i="248" s="1"/>
  <c r="A220" i="246"/>
  <c r="A221" i="246" s="1"/>
  <c r="A222" i="246" s="1"/>
  <c r="A223" i="246" s="1"/>
  <c r="A224" i="246" s="1"/>
  <c r="A225" i="246" s="1"/>
  <c r="A226" i="246" s="1"/>
  <c r="A227" i="246" s="1"/>
  <c r="A228" i="246" s="1"/>
  <c r="A229" i="246" s="1"/>
  <c r="A230" i="246" s="1"/>
  <c r="A231" i="246" s="1"/>
  <c r="A232" i="246" s="1"/>
  <c r="A233" i="246" s="1"/>
  <c r="A234" i="246" s="1"/>
  <c r="A235" i="246" s="1"/>
  <c r="A236" i="246" s="1"/>
  <c r="A237" i="246" s="1"/>
  <c r="A238" i="246" s="1"/>
  <c r="A239" i="246" s="1"/>
  <c r="A240" i="246" s="1"/>
  <c r="A241" i="246" s="1"/>
  <c r="A242" i="246" s="1"/>
  <c r="A243" i="246" s="1"/>
  <c r="A244" i="246" s="1"/>
  <c r="A245" i="246" s="1"/>
  <c r="A246" i="246" s="1"/>
  <c r="A247" i="246" s="1"/>
  <c r="A248" i="246" s="1"/>
  <c r="A249" i="246" s="1"/>
  <c r="A250" i="246" s="1"/>
  <c r="A150" i="249"/>
  <c r="A151" i="249" s="1"/>
  <c r="A152" i="249" s="1"/>
  <c r="A153" i="249" s="1"/>
  <c r="A154" i="249" s="1"/>
  <c r="A155" i="249" s="1"/>
  <c r="A156" i="249" s="1"/>
  <c r="A157" i="249" s="1"/>
  <c r="A158" i="249" s="1"/>
  <c r="A159" i="249" s="1"/>
  <c r="A160" i="249" s="1"/>
  <c r="A161" i="249" s="1"/>
  <c r="A162" i="249" s="1"/>
  <c r="A163" i="249" s="1"/>
  <c r="A164" i="249" s="1"/>
  <c r="A165" i="249" s="1"/>
  <c r="A166" i="249" s="1"/>
  <c r="A167" i="249" s="1"/>
  <c r="A168" i="249" s="1"/>
  <c r="A169" i="249" s="1"/>
  <c r="A170" i="249" s="1"/>
  <c r="A171" i="249" s="1"/>
  <c r="A172" i="249" s="1"/>
  <c r="A173" i="249" s="1"/>
  <c r="A174" i="249" s="1"/>
  <c r="A175" i="249" s="1"/>
  <c r="A176" i="249" s="1"/>
  <c r="A177" i="249" s="1"/>
  <c r="A178" i="249" s="1"/>
  <c r="A179" i="249" s="1"/>
  <c r="A180" i="249" s="1"/>
  <c r="A185" i="247"/>
  <c r="A186" i="247" s="1"/>
  <c r="A187" i="247" s="1"/>
  <c r="A188" i="247" s="1"/>
  <c r="A189" i="247" s="1"/>
  <c r="A190" i="247" s="1"/>
  <c r="A191" i="247" s="1"/>
  <c r="A192" i="247" s="1"/>
  <c r="A193" i="247" s="1"/>
  <c r="A194" i="247" s="1"/>
  <c r="A195" i="247" s="1"/>
  <c r="A196" i="247" s="1"/>
  <c r="A197" i="247" s="1"/>
  <c r="A198" i="247" s="1"/>
  <c r="A199" i="247" s="1"/>
  <c r="A200" i="247" s="1"/>
  <c r="A201" i="247" s="1"/>
  <c r="A202" i="247" s="1"/>
  <c r="A203" i="247" s="1"/>
  <c r="A204" i="247" s="1"/>
  <c r="A205" i="247" s="1"/>
  <c r="A206" i="247" s="1"/>
  <c r="A207" i="247" s="1"/>
  <c r="A208" i="247" s="1"/>
  <c r="A209" i="247" s="1"/>
  <c r="A210" i="247" s="1"/>
  <c r="A211" i="247" s="1"/>
  <c r="A212" i="247" s="1"/>
  <c r="A213" i="247" s="1"/>
  <c r="A214" i="247" s="1"/>
  <c r="A215" i="247" s="1"/>
  <c r="A10" i="243"/>
  <c r="A11" i="243" s="1"/>
  <c r="A12" i="243" s="1"/>
  <c r="A13" i="243" s="1"/>
  <c r="A14" i="243" s="1"/>
  <c r="A15" i="243" s="1"/>
  <c r="A16" i="243" s="1"/>
  <c r="A17" i="243" s="1"/>
  <c r="A18" i="243" s="1"/>
  <c r="A19" i="243" s="1"/>
  <c r="A20" i="243" s="1"/>
  <c r="A21" i="243" s="1"/>
  <c r="A22" i="243" s="1"/>
  <c r="A23" i="243" s="1"/>
  <c r="A24" i="243" s="1"/>
  <c r="A25" i="243" s="1"/>
  <c r="A26" i="243" s="1"/>
  <c r="A27" i="243" s="1"/>
  <c r="A28" i="243" s="1"/>
  <c r="A29" i="243" s="1"/>
  <c r="A30" i="243" s="1"/>
  <c r="A31" i="243" s="1"/>
  <c r="A32" i="243" s="1"/>
  <c r="A33" i="243" s="1"/>
  <c r="A34" i="243" s="1"/>
  <c r="A35" i="243" s="1"/>
  <c r="A36" i="243" s="1"/>
  <c r="A37" i="243" s="1"/>
  <c r="A38" i="243" s="1"/>
  <c r="A39" i="243" s="1"/>
  <c r="A40" i="243" s="1"/>
  <c r="J6" i="245"/>
  <c r="J6" i="249"/>
  <c r="J6" i="250"/>
  <c r="J6" i="244"/>
  <c r="J6" i="251"/>
  <c r="J6" i="242"/>
  <c r="B5" i="232"/>
  <c r="J6" i="232"/>
  <c r="A80" i="239"/>
  <c r="A81" i="239" s="1"/>
  <c r="A82" i="239" s="1"/>
  <c r="A83" i="239" s="1"/>
  <c r="A84" i="239" s="1"/>
  <c r="A85" i="239" s="1"/>
  <c r="A86" i="239" s="1"/>
  <c r="A87" i="239" s="1"/>
  <c r="A88" i="239" s="1"/>
  <c r="A89" i="239" s="1"/>
  <c r="A90" i="239" s="1"/>
  <c r="A91" i="239" s="1"/>
  <c r="A92" i="239" s="1"/>
  <c r="A93" i="239" s="1"/>
  <c r="A94" i="239" s="1"/>
  <c r="A95" i="239" s="1"/>
  <c r="A96" i="239" s="1"/>
  <c r="A97" i="239" s="1"/>
  <c r="A98" i="239" s="1"/>
  <c r="A99" i="239" s="1"/>
  <c r="A100" i="239" s="1"/>
  <c r="A101" i="239" s="1"/>
  <c r="A102" i="239" s="1"/>
  <c r="A103" i="239" s="1"/>
  <c r="A104" i="239" s="1"/>
  <c r="A105" i="239" s="1"/>
  <c r="A106" i="239" s="1"/>
  <c r="A107" i="239" s="1"/>
  <c r="A108" i="239" s="1"/>
  <c r="A109" i="239" s="1"/>
  <c r="A110" i="239" s="1"/>
  <c r="B5" i="235"/>
  <c r="A115" i="239"/>
  <c r="A116" i="239" s="1"/>
  <c r="A117" i="239" s="1"/>
  <c r="A118" i="239" s="1"/>
  <c r="A119" i="239" s="1"/>
  <c r="A120" i="239" s="1"/>
  <c r="A121" i="239" s="1"/>
  <c r="A122" i="239" s="1"/>
  <c r="A123" i="239" s="1"/>
  <c r="A124" i="239" s="1"/>
  <c r="A125" i="239" s="1"/>
  <c r="A126" i="239" s="1"/>
  <c r="A127" i="239" s="1"/>
  <c r="A128" i="239" s="1"/>
  <c r="A129" i="239" s="1"/>
  <c r="A130" i="239" s="1"/>
  <c r="A131" i="239" s="1"/>
  <c r="A132" i="239" s="1"/>
  <c r="A133" i="239" s="1"/>
  <c r="A134" i="239" s="1"/>
  <c r="A135" i="239" s="1"/>
  <c r="A136" i="239" s="1"/>
  <c r="A137" i="239" s="1"/>
  <c r="A138" i="239" s="1"/>
  <c r="A139" i="239" s="1"/>
  <c r="A140" i="239" s="1"/>
  <c r="A141" i="239" s="1"/>
  <c r="A142" i="239" s="1"/>
  <c r="A143" i="239" s="1"/>
  <c r="A144" i="239" s="1"/>
  <c r="A145" i="239" s="1"/>
  <c r="A45" i="239"/>
  <c r="A46" i="239" s="1"/>
  <c r="A47" i="239" s="1"/>
  <c r="A48" i="239" s="1"/>
  <c r="A49" i="239" s="1"/>
  <c r="A50" i="239" s="1"/>
  <c r="A51" i="239" s="1"/>
  <c r="A52" i="239" s="1"/>
  <c r="A53" i="239" s="1"/>
  <c r="A54" i="239" s="1"/>
  <c r="A55" i="239" s="1"/>
  <c r="A56" i="239" s="1"/>
  <c r="A57" i="239" s="1"/>
  <c r="A58" i="239" s="1"/>
  <c r="A59" i="239" s="1"/>
  <c r="A60" i="239" s="1"/>
  <c r="A61" i="239" s="1"/>
  <c r="A62" i="239" s="1"/>
  <c r="A63" i="239" s="1"/>
  <c r="A64" i="239" s="1"/>
  <c r="A65" i="239" s="1"/>
  <c r="A66" i="239" s="1"/>
  <c r="A67" i="239" s="1"/>
  <c r="A68" i="239" s="1"/>
  <c r="A69" i="239" s="1"/>
  <c r="A70" i="239" s="1"/>
  <c r="A71" i="239" s="1"/>
  <c r="A72" i="239" s="1"/>
  <c r="A73" i="239" s="1"/>
  <c r="A74" i="239" s="1"/>
  <c r="A75" i="239" s="1"/>
  <c r="A220" i="239"/>
  <c r="A221" i="239" s="1"/>
  <c r="A222" i="239" s="1"/>
  <c r="A223" i="239" s="1"/>
  <c r="A224" i="239" s="1"/>
  <c r="A225" i="239" s="1"/>
  <c r="A226" i="239" s="1"/>
  <c r="A227" i="239" s="1"/>
  <c r="A228" i="239" s="1"/>
  <c r="A229" i="239" s="1"/>
  <c r="A230" i="239" s="1"/>
  <c r="A231" i="239" s="1"/>
  <c r="A232" i="239" s="1"/>
  <c r="A233" i="239" s="1"/>
  <c r="A234" i="239" s="1"/>
  <c r="A235" i="239" s="1"/>
  <c r="A236" i="239" s="1"/>
  <c r="A237" i="239" s="1"/>
  <c r="A238" i="239" s="1"/>
  <c r="A239" i="239" s="1"/>
  <c r="A240" i="239" s="1"/>
  <c r="A241" i="239" s="1"/>
  <c r="A242" i="239" s="1"/>
  <c r="A243" i="239" s="1"/>
  <c r="A244" i="239" s="1"/>
  <c r="A245" i="239" s="1"/>
  <c r="A246" i="239" s="1"/>
  <c r="A247" i="239" s="1"/>
  <c r="A248" i="239" s="1"/>
  <c r="A249" i="239" s="1"/>
  <c r="A250" i="239" s="1"/>
  <c r="A255" i="239"/>
  <c r="A256" i="239" s="1"/>
  <c r="A257" i="239" s="1"/>
  <c r="A258" i="239" s="1"/>
  <c r="A259" i="239" s="1"/>
  <c r="A260" i="239" s="1"/>
  <c r="A261" i="239" s="1"/>
  <c r="A262" i="239" s="1"/>
  <c r="A263" i="239" s="1"/>
  <c r="A264" i="239" s="1"/>
  <c r="A265" i="239" s="1"/>
  <c r="A266" i="239" s="1"/>
  <c r="A267" i="239" s="1"/>
  <c r="A268" i="239" s="1"/>
  <c r="A269" i="239" s="1"/>
  <c r="A270" i="239" s="1"/>
  <c r="A271" i="239" s="1"/>
  <c r="A272" i="239" s="1"/>
  <c r="A273" i="239" s="1"/>
  <c r="A274" i="239" s="1"/>
  <c r="A275" i="239" s="1"/>
  <c r="A276" i="239" s="1"/>
  <c r="A277" i="239" s="1"/>
  <c r="A278" i="239" s="1"/>
  <c r="A279" i="239" s="1"/>
  <c r="A280" i="239" s="1"/>
  <c r="A281" i="239" s="1"/>
  <c r="A282" i="239" s="1"/>
  <c r="A283" i="239" s="1"/>
  <c r="A284" i="239" s="1"/>
  <c r="A285" i="239" s="1"/>
  <c r="A150" i="239"/>
  <c r="A151" i="239" s="1"/>
  <c r="A152" i="239" s="1"/>
  <c r="A153" i="239" s="1"/>
  <c r="A154" i="239" s="1"/>
  <c r="A155" i="239" s="1"/>
  <c r="A156" i="239" s="1"/>
  <c r="A157" i="239" s="1"/>
  <c r="A158" i="239" s="1"/>
  <c r="A159" i="239" s="1"/>
  <c r="A160" i="239" s="1"/>
  <c r="A161" i="239" s="1"/>
  <c r="A162" i="239" s="1"/>
  <c r="A163" i="239" s="1"/>
  <c r="A164" i="239" s="1"/>
  <c r="A165" i="239" s="1"/>
  <c r="A166" i="239" s="1"/>
  <c r="A167" i="239" s="1"/>
  <c r="A168" i="239" s="1"/>
  <c r="A169" i="239" s="1"/>
  <c r="A170" i="239" s="1"/>
  <c r="A171" i="239" s="1"/>
  <c r="A172" i="239" s="1"/>
  <c r="A173" i="239" s="1"/>
  <c r="A174" i="239" s="1"/>
  <c r="A175" i="239" s="1"/>
  <c r="A176" i="239" s="1"/>
  <c r="A177" i="239" s="1"/>
  <c r="A178" i="239" s="1"/>
  <c r="A179" i="239" s="1"/>
  <c r="A180" i="239" s="1"/>
  <c r="A185" i="239"/>
  <c r="A186" i="239" s="1"/>
  <c r="A187" i="239" s="1"/>
  <c r="A188" i="239" s="1"/>
  <c r="A189" i="239" s="1"/>
  <c r="A190" i="239" s="1"/>
  <c r="A191" i="239" s="1"/>
  <c r="A192" i="239" s="1"/>
  <c r="A193" i="239" s="1"/>
  <c r="A194" i="239" s="1"/>
  <c r="A195" i="239" s="1"/>
  <c r="A196" i="239" s="1"/>
  <c r="A197" i="239" s="1"/>
  <c r="A198" i="239" s="1"/>
  <c r="A199" i="239" s="1"/>
  <c r="A200" i="239" s="1"/>
  <c r="A201" i="239" s="1"/>
  <c r="A202" i="239" s="1"/>
  <c r="A203" i="239" s="1"/>
  <c r="A204" i="239" s="1"/>
  <c r="A205" i="239" s="1"/>
  <c r="A206" i="239" s="1"/>
  <c r="A207" i="239" s="1"/>
  <c r="A208" i="239" s="1"/>
  <c r="A209" i="239" s="1"/>
  <c r="A210" i="239" s="1"/>
  <c r="A211" i="239" s="1"/>
  <c r="A212" i="239" s="1"/>
  <c r="A213" i="239" s="1"/>
  <c r="A214" i="239" s="1"/>
  <c r="A215" i="239" s="1"/>
  <c r="A10" i="239"/>
  <c r="A11" i="239" s="1"/>
  <c r="A12" i="239" s="1"/>
  <c r="A13" i="239" s="1"/>
  <c r="A14" i="239" s="1"/>
  <c r="A15" i="239" s="1"/>
  <c r="A16" i="239" s="1"/>
  <c r="A17" i="239" s="1"/>
  <c r="A18" i="239" s="1"/>
  <c r="A19" i="239" s="1"/>
  <c r="A20" i="239" s="1"/>
  <c r="A21" i="239" s="1"/>
  <c r="A22" i="239" s="1"/>
  <c r="A23" i="239" s="1"/>
  <c r="A24" i="239" s="1"/>
  <c r="A25" i="239" s="1"/>
  <c r="A26" i="239" s="1"/>
  <c r="A27" i="239" s="1"/>
  <c r="A28" i="239" s="1"/>
  <c r="A29" i="239" s="1"/>
  <c r="A30" i="239" s="1"/>
  <c r="A31" i="239" s="1"/>
  <c r="A32" i="239" s="1"/>
  <c r="A33" i="239" s="1"/>
  <c r="A34" i="239" s="1"/>
  <c r="A35" i="239" s="1"/>
  <c r="A36" i="239" s="1"/>
  <c r="A37" i="239" s="1"/>
  <c r="A38" i="239" s="1"/>
  <c r="A39" i="239" s="1"/>
  <c r="A40" i="239" s="1"/>
  <c r="J6" i="234"/>
  <c r="J6" i="236"/>
  <c r="J6" i="233"/>
  <c r="J6" i="241"/>
  <c r="J6" i="240"/>
  <c r="J6" i="237"/>
  <c r="J6" i="231"/>
  <c r="J6" i="230"/>
  <c r="J6" i="228"/>
  <c r="J6" i="226"/>
  <c r="J6" i="229"/>
  <c r="J6" i="227"/>
  <c r="A10" i="224"/>
  <c r="A11" i="224" s="1"/>
  <c r="A12" i="224" s="1"/>
  <c r="A13" i="224" s="1"/>
  <c r="A14" i="224" s="1"/>
  <c r="A15" i="224" s="1"/>
  <c r="A16" i="224" s="1"/>
  <c r="A17" i="224" s="1"/>
  <c r="A18" i="224" s="1"/>
  <c r="A19" i="224" s="1"/>
  <c r="A20" i="224" s="1"/>
  <c r="A21" i="224" s="1"/>
  <c r="A22" i="224" s="1"/>
  <c r="A23" i="224" s="1"/>
  <c r="A24" i="224" s="1"/>
  <c r="A25" i="224" s="1"/>
  <c r="A26" i="224" s="1"/>
  <c r="A27" i="224" s="1"/>
  <c r="A28" i="224" s="1"/>
  <c r="A29" i="224" s="1"/>
  <c r="A30" i="224" s="1"/>
  <c r="A31" i="224" s="1"/>
  <c r="A32" i="224" s="1"/>
  <c r="A33" i="224" s="1"/>
  <c r="A34" i="224" s="1"/>
  <c r="A35" i="224" s="1"/>
  <c r="A36" i="224" s="1"/>
  <c r="A37" i="224" s="1"/>
  <c r="A38" i="224" s="1"/>
  <c r="A39" i="224" s="1"/>
  <c r="A40" i="224" s="1"/>
  <c r="A255" i="224"/>
  <c r="A256" i="224" s="1"/>
  <c r="A257" i="224" s="1"/>
  <c r="A258" i="224" s="1"/>
  <c r="A259" i="224" s="1"/>
  <c r="A260" i="224" s="1"/>
  <c r="A261" i="224" s="1"/>
  <c r="A262" i="224" s="1"/>
  <c r="A263" i="224" s="1"/>
  <c r="A264" i="224" s="1"/>
  <c r="A265" i="224" s="1"/>
  <c r="A266" i="224" s="1"/>
  <c r="A267" i="224" s="1"/>
  <c r="A268" i="224" s="1"/>
  <c r="A269" i="224" s="1"/>
  <c r="A270" i="224" s="1"/>
  <c r="A271" i="224" s="1"/>
  <c r="A272" i="224" s="1"/>
  <c r="A273" i="224" s="1"/>
  <c r="A274" i="224" s="1"/>
  <c r="A275" i="224" s="1"/>
  <c r="A276" i="224" s="1"/>
  <c r="A277" i="224" s="1"/>
  <c r="A278" i="224" s="1"/>
  <c r="A279" i="224" s="1"/>
  <c r="A280" i="224" s="1"/>
  <c r="A281" i="224" s="1"/>
  <c r="A282" i="224" s="1"/>
  <c r="A283" i="224" s="1"/>
  <c r="A284" i="224" s="1"/>
  <c r="A285" i="224" s="1"/>
  <c r="A185" i="224"/>
  <c r="A186" i="224" s="1"/>
  <c r="A187" i="224" s="1"/>
  <c r="A188" i="224" s="1"/>
  <c r="A189" i="224" s="1"/>
  <c r="A190" i="224" s="1"/>
  <c r="A191" i="224" s="1"/>
  <c r="A192" i="224" s="1"/>
  <c r="A193" i="224" s="1"/>
  <c r="A194" i="224" s="1"/>
  <c r="A195" i="224" s="1"/>
  <c r="A196" i="224" s="1"/>
  <c r="A197" i="224" s="1"/>
  <c r="A198" i="224" s="1"/>
  <c r="A199" i="224" s="1"/>
  <c r="A200" i="224" s="1"/>
  <c r="A201" i="224" s="1"/>
  <c r="A202" i="224" s="1"/>
  <c r="A203" i="224" s="1"/>
  <c r="A204" i="224" s="1"/>
  <c r="A205" i="224" s="1"/>
  <c r="A206" i="224" s="1"/>
  <c r="A207" i="224" s="1"/>
  <c r="A208" i="224" s="1"/>
  <c r="A209" i="224" s="1"/>
  <c r="A210" i="224" s="1"/>
  <c r="A211" i="224" s="1"/>
  <c r="A212" i="224" s="1"/>
  <c r="A213" i="224" s="1"/>
  <c r="A214" i="224" s="1"/>
  <c r="A215" i="224" s="1"/>
  <c r="A115" i="224"/>
  <c r="A116" i="224" s="1"/>
  <c r="A117" i="224" s="1"/>
  <c r="A118" i="224" s="1"/>
  <c r="A119" i="224" s="1"/>
  <c r="A120" i="224" s="1"/>
  <c r="A121" i="224" s="1"/>
  <c r="A122" i="224" s="1"/>
  <c r="A123" i="224" s="1"/>
  <c r="A124" i="224" s="1"/>
  <c r="A125" i="224" s="1"/>
  <c r="A126" i="224" s="1"/>
  <c r="A127" i="224" s="1"/>
  <c r="A128" i="224" s="1"/>
  <c r="A129" i="224" s="1"/>
  <c r="A130" i="224" s="1"/>
  <c r="A131" i="224" s="1"/>
  <c r="A132" i="224" s="1"/>
  <c r="A133" i="224" s="1"/>
  <c r="A134" i="224" s="1"/>
  <c r="A135" i="224" s="1"/>
  <c r="A136" i="224" s="1"/>
  <c r="A137" i="224" s="1"/>
  <c r="A138" i="224" s="1"/>
  <c r="A139" i="224" s="1"/>
  <c r="A140" i="224" s="1"/>
  <c r="A141" i="224" s="1"/>
  <c r="A142" i="224" s="1"/>
  <c r="A143" i="224" s="1"/>
  <c r="A144" i="224" s="1"/>
  <c r="A145" i="224" s="1"/>
  <c r="A150" i="224"/>
  <c r="A151" i="224" s="1"/>
  <c r="A152" i="224" s="1"/>
  <c r="A153" i="224" s="1"/>
  <c r="A154" i="224" s="1"/>
  <c r="A155" i="224" s="1"/>
  <c r="A156" i="224" s="1"/>
  <c r="A157" i="224" s="1"/>
  <c r="A158" i="224" s="1"/>
  <c r="A159" i="224" s="1"/>
  <c r="A160" i="224" s="1"/>
  <c r="A161" i="224" s="1"/>
  <c r="A162" i="224" s="1"/>
  <c r="A163" i="224" s="1"/>
  <c r="A164" i="224" s="1"/>
  <c r="A165" i="224" s="1"/>
  <c r="A166" i="224" s="1"/>
  <c r="A167" i="224" s="1"/>
  <c r="A168" i="224" s="1"/>
  <c r="A169" i="224" s="1"/>
  <c r="A170" i="224" s="1"/>
  <c r="A171" i="224" s="1"/>
  <c r="A172" i="224" s="1"/>
  <c r="A173" i="224" s="1"/>
  <c r="A174" i="224" s="1"/>
  <c r="A175" i="224" s="1"/>
  <c r="A176" i="224" s="1"/>
  <c r="A177" i="224" s="1"/>
  <c r="A178" i="224" s="1"/>
  <c r="A179" i="224" s="1"/>
  <c r="A180" i="224" s="1"/>
  <c r="A80" i="224"/>
  <c r="A81" i="224" s="1"/>
  <c r="A82" i="224" s="1"/>
  <c r="A83" i="224" s="1"/>
  <c r="A84" i="224" s="1"/>
  <c r="A85" i="224" s="1"/>
  <c r="A86" i="224" s="1"/>
  <c r="A87" i="224" s="1"/>
  <c r="A88" i="224" s="1"/>
  <c r="A89" i="224" s="1"/>
  <c r="A90" i="224" s="1"/>
  <c r="A91" i="224" s="1"/>
  <c r="A92" i="224" s="1"/>
  <c r="A93" i="224" s="1"/>
  <c r="A94" i="224" s="1"/>
  <c r="A95" i="224" s="1"/>
  <c r="A96" i="224" s="1"/>
  <c r="A97" i="224" s="1"/>
  <c r="A98" i="224" s="1"/>
  <c r="A99" i="224" s="1"/>
  <c r="A100" i="224" s="1"/>
  <c r="A101" i="224" s="1"/>
  <c r="A102" i="224" s="1"/>
  <c r="A103" i="224" s="1"/>
  <c r="A104" i="224" s="1"/>
  <c r="A105" i="224" s="1"/>
  <c r="A106" i="224" s="1"/>
  <c r="A107" i="224" s="1"/>
  <c r="A108" i="224" s="1"/>
  <c r="A109" i="224" s="1"/>
  <c r="A110" i="224" s="1"/>
  <c r="A45" i="224"/>
  <c r="A46" i="224" s="1"/>
  <c r="A47" i="224" s="1"/>
  <c r="A48" i="224" s="1"/>
  <c r="A49" i="224" s="1"/>
  <c r="A50" i="224" s="1"/>
  <c r="A51" i="224" s="1"/>
  <c r="A52" i="224" s="1"/>
  <c r="A53" i="224" s="1"/>
  <c r="A54" i="224" s="1"/>
  <c r="A55" i="224" s="1"/>
  <c r="A56" i="224" s="1"/>
  <c r="A57" i="224" s="1"/>
  <c r="A58" i="224" s="1"/>
  <c r="A59" i="224" s="1"/>
  <c r="A60" i="224" s="1"/>
  <c r="A61" i="224" s="1"/>
  <c r="A62" i="224" s="1"/>
  <c r="A63" i="224" s="1"/>
  <c r="A64" i="224" s="1"/>
  <c r="A65" i="224" s="1"/>
  <c r="A66" i="224" s="1"/>
  <c r="A67" i="224" s="1"/>
  <c r="A68" i="224" s="1"/>
  <c r="A69" i="224" s="1"/>
  <c r="A70" i="224" s="1"/>
  <c r="A71" i="224" s="1"/>
  <c r="A72" i="224" s="1"/>
  <c r="A73" i="224" s="1"/>
  <c r="A74" i="224" s="1"/>
  <c r="A75" i="224" s="1"/>
  <c r="A220" i="224"/>
  <c r="A221" i="224" s="1"/>
  <c r="A222" i="224" s="1"/>
  <c r="A223" i="224" s="1"/>
  <c r="A224" i="224" s="1"/>
  <c r="A225" i="224" s="1"/>
  <c r="A226" i="224" s="1"/>
  <c r="A227" i="224" s="1"/>
  <c r="A228" i="224" s="1"/>
  <c r="A229" i="224" s="1"/>
  <c r="A230" i="224" s="1"/>
  <c r="A231" i="224" s="1"/>
  <c r="A232" i="224" s="1"/>
  <c r="A233" i="224" s="1"/>
  <c r="A234" i="224" s="1"/>
  <c r="A235" i="224" s="1"/>
  <c r="A236" i="224" s="1"/>
  <c r="A237" i="224" s="1"/>
  <c r="A238" i="224" s="1"/>
  <c r="A239" i="224" s="1"/>
  <c r="A240" i="224" s="1"/>
  <c r="A241" i="224" s="1"/>
  <c r="A242" i="224" s="1"/>
  <c r="A243" i="224" s="1"/>
  <c r="A244" i="224" s="1"/>
  <c r="A245" i="224" s="1"/>
  <c r="A246" i="224" s="1"/>
  <c r="A247" i="224" s="1"/>
  <c r="A248" i="224" s="1"/>
  <c r="A249" i="224" s="1"/>
  <c r="A250" i="224" s="1"/>
  <c r="J6" i="224"/>
  <c r="J6" i="225"/>
  <c r="J6" i="223"/>
  <c r="F582" i="2" a="1"/>
  <c r="F582" i="2" s="1"/>
  <c r="E582" i="2" a="1"/>
  <c r="E582" i="2" s="1"/>
  <c r="H582" i="2" a="1"/>
  <c r="H582" i="2" s="1"/>
  <c r="G582" i="2" a="1"/>
  <c r="G582" i="2" s="1"/>
  <c r="L582" i="2" a="1"/>
  <c r="L582" i="2" s="1"/>
  <c r="J582" i="2" a="1"/>
  <c r="J582" i="2" s="1"/>
  <c r="I582" i="2" a="1"/>
  <c r="I582" i="2" s="1"/>
  <c r="K582" i="2" a="1"/>
  <c r="K582" i="2" s="1"/>
  <c r="K432" i="2" a="1"/>
  <c r="K432" i="2" s="1"/>
  <c r="J432" i="2" a="1"/>
  <c r="J432" i="2" s="1"/>
  <c r="L432" i="2" a="1"/>
  <c r="L432" i="2" s="1"/>
  <c r="I432" i="2" a="1"/>
  <c r="I432" i="2" s="1"/>
  <c r="F432" i="2" a="1"/>
  <c r="F432" i="2" s="1"/>
  <c r="H432" i="2" a="1"/>
  <c r="H432" i="2" s="1"/>
  <c r="G432" i="2" a="1"/>
  <c r="G432" i="2" s="1"/>
  <c r="E432" i="2" a="1"/>
  <c r="E432" i="2" s="1"/>
  <c r="K702" i="2" a="1"/>
  <c r="K702" i="2" s="1"/>
  <c r="J702" i="2" a="1"/>
  <c r="J702" i="2" s="1"/>
  <c r="L702" i="2" a="1"/>
  <c r="L702" i="2" s="1"/>
  <c r="I702" i="2" a="1"/>
  <c r="I702" i="2" s="1"/>
  <c r="E702" i="2" a="1"/>
  <c r="E702" i="2" s="1"/>
  <c r="H702" i="2" a="1"/>
  <c r="H702" i="2" s="1"/>
  <c r="G702" i="2" a="1"/>
  <c r="G702" i="2" s="1"/>
  <c r="F702" i="2" a="1"/>
  <c r="F702" i="2" s="1"/>
  <c r="J372" i="2" a="1"/>
  <c r="J372" i="2" s="1"/>
  <c r="G372" i="2" a="1"/>
  <c r="G372" i="2" s="1"/>
  <c r="I372" i="2" a="1"/>
  <c r="I372" i="2" s="1"/>
  <c r="F372" i="2" a="1"/>
  <c r="F372" i="2" s="1"/>
  <c r="H372" i="2" a="1"/>
  <c r="H372" i="2" s="1"/>
  <c r="E372" i="2" a="1"/>
  <c r="E372" i="2" s="1"/>
  <c r="L372" i="2" a="1"/>
  <c r="L372" i="2" s="1"/>
  <c r="K372" i="2" a="1"/>
  <c r="K372" i="2" s="1"/>
  <c r="F492" i="2" a="1"/>
  <c r="F492" i="2" s="1"/>
  <c r="E492" i="2" a="1"/>
  <c r="E492" i="2" s="1"/>
  <c r="H492" i="2" a="1"/>
  <c r="H492" i="2" s="1"/>
  <c r="G492" i="2" a="1"/>
  <c r="G492" i="2" s="1"/>
  <c r="L492" i="2" a="1"/>
  <c r="L492" i="2" s="1"/>
  <c r="J492" i="2" a="1"/>
  <c r="J492" i="2" s="1"/>
  <c r="I492" i="2" a="1"/>
  <c r="I492" i="2" s="1"/>
  <c r="K492" i="2" a="1"/>
  <c r="K492" i="2" s="1"/>
  <c r="K657" i="2" a="1"/>
  <c r="K657" i="2" s="1"/>
  <c r="J657" i="2" a="1"/>
  <c r="J657" i="2" s="1"/>
  <c r="L657" i="2" a="1"/>
  <c r="L657" i="2" s="1"/>
  <c r="I657" i="2" a="1"/>
  <c r="I657" i="2" s="1"/>
  <c r="F657" i="2" a="1"/>
  <c r="F657" i="2" s="1"/>
  <c r="H657" i="2" a="1"/>
  <c r="H657" i="2" s="1"/>
  <c r="G657" i="2" a="1"/>
  <c r="G657" i="2" s="1"/>
  <c r="E657" i="2" a="1"/>
  <c r="E657" i="2" s="1"/>
  <c r="J732" i="2" a="1"/>
  <c r="J732" i="2" s="1"/>
  <c r="I732" i="2" a="1"/>
  <c r="I732" i="2" s="1"/>
  <c r="G732" i="2" a="1"/>
  <c r="G732" i="2" s="1"/>
  <c r="H732" i="2" a="1"/>
  <c r="H732" i="2" s="1"/>
  <c r="F732" i="2" a="1"/>
  <c r="F732" i="2" s="1"/>
  <c r="E732" i="2" a="1"/>
  <c r="E732" i="2" s="1"/>
  <c r="L732" i="2" a="1"/>
  <c r="L732" i="2" s="1"/>
  <c r="K732" i="2" a="1"/>
  <c r="K732" i="2" s="1"/>
  <c r="K342" i="2" a="1"/>
  <c r="K342" i="2" s="1"/>
  <c r="J342" i="2" a="1"/>
  <c r="J342" i="2" s="1"/>
  <c r="L342" i="2" a="1"/>
  <c r="L342" i="2" s="1"/>
  <c r="I342" i="2" a="1"/>
  <c r="I342" i="2" s="1"/>
  <c r="G342" i="2" a="1"/>
  <c r="G342" i="2" s="1"/>
  <c r="F342" i="2" a="1"/>
  <c r="F342" i="2" s="1"/>
  <c r="E342" i="2" a="1"/>
  <c r="E342" i="2" s="1"/>
  <c r="H342" i="2" a="1"/>
  <c r="H342" i="2" s="1"/>
  <c r="J642" i="2" a="1"/>
  <c r="J642" i="2" s="1"/>
  <c r="I642" i="2" a="1"/>
  <c r="I642" i="2" s="1"/>
  <c r="G642" i="2" a="1"/>
  <c r="G642" i="2" s="1"/>
  <c r="F642" i="2" a="1"/>
  <c r="F642" i="2" s="1"/>
  <c r="H642" i="2" a="1"/>
  <c r="H642" i="2" s="1"/>
  <c r="E642" i="2" a="1"/>
  <c r="E642" i="2" s="1"/>
  <c r="K642" i="2" a="1"/>
  <c r="K642" i="2" s="1"/>
  <c r="L642" i="2" a="1"/>
  <c r="L642" i="2" s="1"/>
  <c r="J462" i="2" a="1"/>
  <c r="J462" i="2" s="1"/>
  <c r="I462" i="2" a="1"/>
  <c r="I462" i="2" s="1"/>
  <c r="G462" i="2" a="1"/>
  <c r="G462" i="2" s="1"/>
  <c r="F462" i="2" a="1"/>
  <c r="F462" i="2" s="1"/>
  <c r="H462" i="2" a="1"/>
  <c r="H462" i="2" s="1"/>
  <c r="E462" i="2" a="1"/>
  <c r="E462" i="2" s="1"/>
  <c r="L462" i="2" a="1"/>
  <c r="L462" i="2" s="1"/>
  <c r="K462" i="2" a="1"/>
  <c r="K462" i="2" s="1"/>
  <c r="F357" i="2" a="1"/>
  <c r="F357" i="2" s="1"/>
  <c r="E357" i="2" a="1"/>
  <c r="E357" i="2" s="1"/>
  <c r="H357" i="2" a="1"/>
  <c r="H357" i="2" s="1"/>
  <c r="L357" i="2" a="1"/>
  <c r="L357" i="2" s="1"/>
  <c r="K357" i="2" a="1"/>
  <c r="K357" i="2" s="1"/>
  <c r="I357" i="2" a="1"/>
  <c r="I357" i="2" s="1"/>
  <c r="G357" i="2" a="1"/>
  <c r="G357" i="2" s="1"/>
  <c r="J357" i="2" a="1"/>
  <c r="J357" i="2" s="1"/>
  <c r="K522" i="2" a="1"/>
  <c r="K522" i="2" s="1"/>
  <c r="J522" i="2" a="1"/>
  <c r="J522" i="2" s="1"/>
  <c r="L522" i="2" a="1"/>
  <c r="L522" i="2" s="1"/>
  <c r="I522" i="2" a="1"/>
  <c r="I522" i="2" s="1"/>
  <c r="G522" i="2" a="1"/>
  <c r="G522" i="2" s="1"/>
  <c r="F522" i="2" a="1"/>
  <c r="F522" i="2" s="1"/>
  <c r="H522" i="2" a="1"/>
  <c r="H522" i="2" s="1"/>
  <c r="E522" i="2" a="1"/>
  <c r="E522" i="2" s="1"/>
  <c r="F627" i="2" a="1"/>
  <c r="F627" i="2" s="1"/>
  <c r="E627" i="2" a="1"/>
  <c r="E627" i="2" s="1"/>
  <c r="H627" i="2" a="1"/>
  <c r="H627" i="2" s="1"/>
  <c r="J627" i="2" a="1"/>
  <c r="J627" i="2" s="1"/>
  <c r="G627" i="2" a="1"/>
  <c r="G627" i="2" s="1"/>
  <c r="L627" i="2" a="1"/>
  <c r="L627" i="2" s="1"/>
  <c r="K627" i="2" a="1"/>
  <c r="K627" i="2" s="1"/>
  <c r="I627" i="2" a="1"/>
  <c r="I627" i="2" s="1"/>
  <c r="J597" i="2" a="1"/>
  <c r="J597" i="2" s="1"/>
  <c r="I597" i="2" a="1"/>
  <c r="I597" i="2" s="1"/>
  <c r="G597" i="2" a="1"/>
  <c r="G597" i="2" s="1"/>
  <c r="F597" i="2" a="1"/>
  <c r="F597" i="2" s="1"/>
  <c r="H597" i="2" a="1"/>
  <c r="H597" i="2" s="1"/>
  <c r="E597" i="2" a="1"/>
  <c r="E597" i="2" s="1"/>
  <c r="K597" i="2" a="1"/>
  <c r="K597" i="2" s="1"/>
  <c r="L597" i="2" a="1"/>
  <c r="L597" i="2" s="1"/>
  <c r="F447" i="2" a="1"/>
  <c r="F447" i="2" s="1"/>
  <c r="E447" i="2" a="1"/>
  <c r="E447" i="2" s="1"/>
  <c r="H447" i="2" a="1"/>
  <c r="H447" i="2" s="1"/>
  <c r="K447" i="2" a="1"/>
  <c r="K447" i="2" s="1"/>
  <c r="G447" i="2" a="1"/>
  <c r="G447" i="2" s="1"/>
  <c r="L447" i="2" a="1"/>
  <c r="L447" i="2" s="1"/>
  <c r="J447" i="2" a="1"/>
  <c r="J447" i="2" s="1"/>
  <c r="I447" i="2" a="1"/>
  <c r="I447" i="2" s="1"/>
  <c r="K567" i="2" a="1"/>
  <c r="K567" i="2" s="1"/>
  <c r="J567" i="2" a="1"/>
  <c r="J567" i="2" s="1"/>
  <c r="L567" i="2" a="1"/>
  <c r="L567" i="2" s="1"/>
  <c r="I567" i="2" a="1"/>
  <c r="I567" i="2" s="1"/>
  <c r="G567" i="2" a="1"/>
  <c r="G567" i="2" s="1"/>
  <c r="H567" i="2" a="1"/>
  <c r="H567" i="2" s="1"/>
  <c r="F567" i="2" a="1"/>
  <c r="F567" i="2" s="1"/>
  <c r="E567" i="2" a="1"/>
  <c r="E567" i="2" s="1"/>
  <c r="F672" i="2" a="1"/>
  <c r="F672" i="2" s="1"/>
  <c r="E672" i="2" a="1"/>
  <c r="E672" i="2" s="1"/>
  <c r="H672" i="2" a="1"/>
  <c r="H672" i="2" s="1"/>
  <c r="L672" i="2" a="1"/>
  <c r="L672" i="2" s="1"/>
  <c r="K672" i="2" a="1"/>
  <c r="K672" i="2" s="1"/>
  <c r="I672" i="2" a="1"/>
  <c r="I672" i="2" s="1"/>
  <c r="G672" i="2" a="1"/>
  <c r="G672" i="2" s="1"/>
  <c r="J672" i="2" a="1"/>
  <c r="J672" i="2" s="1"/>
  <c r="K747" i="2" a="1"/>
  <c r="K747" i="2" s="1"/>
  <c r="J747" i="2" a="1"/>
  <c r="J747" i="2" s="1"/>
  <c r="L747" i="2" a="1"/>
  <c r="L747" i="2" s="1"/>
  <c r="I747" i="2" a="1"/>
  <c r="I747" i="2" s="1"/>
  <c r="G747" i="2" a="1"/>
  <c r="G747" i="2" s="1"/>
  <c r="F747" i="2" a="1"/>
  <c r="F747" i="2" s="1"/>
  <c r="E747" i="2" a="1"/>
  <c r="E747" i="2" s="1"/>
  <c r="H747" i="2" a="1"/>
  <c r="H747" i="2" s="1"/>
  <c r="J417" i="2" a="1"/>
  <c r="J417" i="2" s="1"/>
  <c r="I417" i="2" a="1"/>
  <c r="I417" i="2" s="1"/>
  <c r="G417" i="2" a="1"/>
  <c r="G417" i="2" s="1"/>
  <c r="F417" i="2" a="1"/>
  <c r="F417" i="2" s="1"/>
  <c r="H417" i="2" a="1"/>
  <c r="H417" i="2" s="1"/>
  <c r="E417" i="2" a="1"/>
  <c r="E417" i="2" s="1"/>
  <c r="K417" i="2" a="1"/>
  <c r="K417" i="2" s="1"/>
  <c r="L417" i="2" a="1"/>
  <c r="L417" i="2" s="1"/>
  <c r="F537" i="2" a="1"/>
  <c r="F537" i="2" s="1"/>
  <c r="E537" i="2" a="1"/>
  <c r="E537" i="2" s="1"/>
  <c r="H537" i="2" a="1"/>
  <c r="H537" i="2" s="1"/>
  <c r="K537" i="2" a="1"/>
  <c r="K537" i="2" s="1"/>
  <c r="G537" i="2" a="1"/>
  <c r="G537" i="2" s="1"/>
  <c r="L537" i="2" a="1"/>
  <c r="L537" i="2" s="1"/>
  <c r="J537" i="2" a="1"/>
  <c r="J537" i="2" s="1"/>
  <c r="I537" i="2" a="1"/>
  <c r="I537" i="2" s="1"/>
  <c r="K612" i="2" a="1"/>
  <c r="K612" i="2" s="1"/>
  <c r="J612" i="2" a="1"/>
  <c r="J612" i="2" s="1"/>
  <c r="L612" i="2" a="1"/>
  <c r="L612" i="2" s="1"/>
  <c r="I612" i="2" a="1"/>
  <c r="I612" i="2" s="1"/>
  <c r="E612" i="2" a="1"/>
  <c r="E612" i="2" s="1"/>
  <c r="H612" i="2" a="1"/>
  <c r="H612" i="2" s="1"/>
  <c r="G612" i="2" a="1"/>
  <c r="G612" i="2" s="1"/>
  <c r="F612" i="2" a="1"/>
  <c r="F612" i="2" s="1"/>
  <c r="F717" i="2" a="1"/>
  <c r="F717" i="2" s="1"/>
  <c r="E717" i="2" a="1"/>
  <c r="E717" i="2" s="1"/>
  <c r="H717" i="2" a="1"/>
  <c r="H717" i="2" s="1"/>
  <c r="G717" i="2" a="1"/>
  <c r="G717" i="2" s="1"/>
  <c r="L717" i="2" a="1"/>
  <c r="L717" i="2" s="1"/>
  <c r="K717" i="2" a="1"/>
  <c r="K717" i="2" s="1"/>
  <c r="J717" i="2" a="1"/>
  <c r="J717" i="2" s="1"/>
  <c r="I717" i="2" a="1"/>
  <c r="I717" i="2" s="1"/>
  <c r="J687" i="2" a="1"/>
  <c r="J687" i="2" s="1"/>
  <c r="I687" i="2" a="1"/>
  <c r="I687" i="2" s="1"/>
  <c r="G687" i="2" a="1"/>
  <c r="G687" i="2" s="1"/>
  <c r="F687" i="2" a="1"/>
  <c r="F687" i="2" s="1"/>
  <c r="H687" i="2" a="1"/>
  <c r="H687" i="2" s="1"/>
  <c r="E687" i="2" a="1"/>
  <c r="E687" i="2" s="1"/>
  <c r="L687" i="2" a="1"/>
  <c r="L687" i="2" s="1"/>
  <c r="K687" i="2" a="1"/>
  <c r="K687" i="2" s="1"/>
  <c r="K477" i="2" a="1"/>
  <c r="K477" i="2" s="1"/>
  <c r="J477" i="2" a="1"/>
  <c r="J477" i="2" s="1"/>
  <c r="L477" i="2" a="1"/>
  <c r="L477" i="2" s="1"/>
  <c r="I477" i="2" a="1"/>
  <c r="I477" i="2" s="1"/>
  <c r="E477" i="2" a="1"/>
  <c r="E477" i="2" s="1"/>
  <c r="H477" i="2" a="1"/>
  <c r="H477" i="2" s="1"/>
  <c r="G477" i="2" a="1"/>
  <c r="G477" i="2" s="1"/>
  <c r="F477" i="2" a="1"/>
  <c r="F477" i="2" s="1"/>
  <c r="J552" i="2" a="1"/>
  <c r="J552" i="2" s="1"/>
  <c r="I552" i="2" a="1"/>
  <c r="I552" i="2" s="1"/>
  <c r="G552" i="2" a="1"/>
  <c r="G552" i="2" s="1"/>
  <c r="F552" i="2" a="1"/>
  <c r="F552" i="2" s="1"/>
  <c r="H552" i="2" a="1"/>
  <c r="H552" i="2" s="1"/>
  <c r="E552" i="2" a="1"/>
  <c r="E552" i="2" s="1"/>
  <c r="L552" i="2" a="1"/>
  <c r="L552" i="2" s="1"/>
  <c r="K552" i="2" a="1"/>
  <c r="K552" i="2" s="1"/>
  <c r="J327" i="2" a="1"/>
  <c r="J327" i="2" s="1"/>
  <c r="I327" i="2" a="1"/>
  <c r="I327" i="2" s="1"/>
  <c r="G327" i="2" a="1"/>
  <c r="G327" i="2" s="1"/>
  <c r="F327" i="2" a="1"/>
  <c r="F327" i="2" s="1"/>
  <c r="H327" i="2" a="1"/>
  <c r="H327" i="2" s="1"/>
  <c r="E327" i="2" a="1"/>
  <c r="E327" i="2" s="1"/>
  <c r="L327" i="2" a="1"/>
  <c r="L327" i="2" s="1"/>
  <c r="K327" i="2" a="1"/>
  <c r="K327" i="2" s="1"/>
  <c r="F402" i="2" a="1"/>
  <c r="F402" i="2" s="1"/>
  <c r="E402" i="2" a="1"/>
  <c r="E402" i="2" s="1"/>
  <c r="H402" i="2" a="1"/>
  <c r="H402" i="2" s="1"/>
  <c r="G402" i="2" a="1"/>
  <c r="G402" i="2" s="1"/>
  <c r="L402" i="2" a="1"/>
  <c r="L402" i="2" s="1"/>
  <c r="J402" i="2" a="1"/>
  <c r="J402" i="2" s="1"/>
  <c r="I402" i="2" a="1"/>
  <c r="I402" i="2" s="1"/>
  <c r="K402" i="2" a="1"/>
  <c r="K402" i="2" s="1"/>
  <c r="K387" i="2" a="1"/>
  <c r="K387" i="2" s="1"/>
  <c r="J387" i="2" a="1"/>
  <c r="J387" i="2" s="1"/>
  <c r="L387" i="2" a="1"/>
  <c r="L387" i="2" s="1"/>
  <c r="I387" i="2" a="1"/>
  <c r="I387" i="2" s="1"/>
  <c r="H387" i="2" a="1"/>
  <c r="H387" i="2" s="1"/>
  <c r="G387" i="2" a="1"/>
  <c r="G387" i="2" s="1"/>
  <c r="F387" i="2" a="1"/>
  <c r="F387" i="2" s="1"/>
  <c r="E387" i="2" a="1"/>
  <c r="E387" i="2" s="1"/>
  <c r="J507" i="2" a="1"/>
  <c r="J507" i="2" s="1"/>
  <c r="I507" i="2" a="1"/>
  <c r="I507" i="2" s="1"/>
  <c r="G507" i="2" a="1"/>
  <c r="G507" i="2" s="1"/>
  <c r="F507" i="2" a="1"/>
  <c r="F507" i="2" s="1"/>
  <c r="H507" i="2" a="1"/>
  <c r="H507" i="2" s="1"/>
  <c r="E507" i="2" a="1"/>
  <c r="E507" i="2" s="1"/>
  <c r="L507" i="2" a="1"/>
  <c r="L507" i="2" s="1"/>
  <c r="K507" i="2" a="1"/>
  <c r="K507" i="2" s="1"/>
  <c r="O170" i="2"/>
  <c r="Q170" i="2"/>
  <c r="R170" i="2"/>
  <c r="S170" i="2"/>
  <c r="G172" i="2"/>
  <c r="D175" i="2"/>
  <c r="M180" i="2"/>
  <c r="O185" i="2"/>
  <c r="Q185" i="2"/>
  <c r="R185" i="2"/>
  <c r="S185" i="2"/>
  <c r="G187" i="2"/>
  <c r="D190" i="2"/>
  <c r="M195" i="2"/>
  <c r="O200" i="2"/>
  <c r="Q200" i="2"/>
  <c r="R200" i="2"/>
  <c r="S200" i="2"/>
  <c r="G202" i="2"/>
  <c r="D205" i="2"/>
  <c r="M210" i="2"/>
  <c r="O215" i="2"/>
  <c r="Q215" i="2"/>
  <c r="R215" i="2"/>
  <c r="S215" i="2"/>
  <c r="G217" i="2"/>
  <c r="D220" i="2"/>
  <c r="M225" i="2"/>
  <c r="O230" i="2"/>
  <c r="Q230" i="2"/>
  <c r="R230" i="2"/>
  <c r="S230" i="2"/>
  <c r="G232" i="2"/>
  <c r="D235" i="2"/>
  <c r="M240" i="2"/>
  <c r="O245" i="2"/>
  <c r="Q245" i="2"/>
  <c r="R245" i="2"/>
  <c r="S245" i="2"/>
  <c r="G247" i="2"/>
  <c r="D250" i="2"/>
  <c r="M255" i="2"/>
  <c r="O260" i="2"/>
  <c r="Q260" i="2"/>
  <c r="R260" i="2"/>
  <c r="S260" i="2"/>
  <c r="G262" i="2"/>
  <c r="D265" i="2"/>
  <c r="M270" i="2"/>
  <c r="O275" i="2"/>
  <c r="Q275" i="2"/>
  <c r="R275" i="2"/>
  <c r="S275" i="2"/>
  <c r="G277" i="2"/>
  <c r="D280" i="2"/>
  <c r="M285" i="2"/>
  <c r="O290" i="2"/>
  <c r="Q290" i="2"/>
  <c r="R290" i="2"/>
  <c r="S290" i="2"/>
  <c r="G292" i="2"/>
  <c r="D295" i="2"/>
  <c r="M300" i="2"/>
  <c r="O305" i="2"/>
  <c r="Q305" i="2"/>
  <c r="R305" i="2"/>
  <c r="S305" i="2"/>
  <c r="G307" i="2"/>
  <c r="D310" i="2"/>
  <c r="M315" i="2"/>
  <c r="A150" i="259" a="1"/>
  <c r="A255" i="257" a="1"/>
  <c r="A45" i="261" a="1"/>
  <c r="A255" i="258" a="1"/>
  <c r="A185" i="255" a="1"/>
  <c r="A220" i="260" a="1"/>
  <c r="A45" i="259" a="1"/>
  <c r="A80" i="257" a="1"/>
  <c r="A10" i="252" a="1"/>
  <c r="A115" i="260" a="1"/>
  <c r="A115" i="259" a="1"/>
  <c r="A115" i="255" a="1"/>
  <c r="A45" i="257" a="1"/>
  <c r="B5" i="259" a="1"/>
  <c r="A220" i="257" a="1"/>
  <c r="A185" i="259" a="1"/>
  <c r="A150" i="257" a="1"/>
  <c r="A220" i="253" a="1"/>
  <c r="A115" i="252" a="1"/>
  <c r="A80" i="258" a="1"/>
  <c r="A45" i="255" a="1"/>
  <c r="A45" i="260" a="1"/>
  <c r="A45" i="253" a="1"/>
  <c r="A220" i="258" a="1"/>
  <c r="A185" i="254" a="1"/>
  <c r="A10" i="253" a="1"/>
  <c r="A150" i="252" a="1"/>
  <c r="A185" i="258" a="1"/>
  <c r="A45" i="254" a="1"/>
  <c r="A10" i="260" a="1"/>
  <c r="A115" i="253" a="1"/>
  <c r="A255" i="254" a="1"/>
  <c r="A10" i="259" a="1"/>
  <c r="A10" i="254" a="1"/>
  <c r="A255" i="259" a="1"/>
  <c r="A80" i="254" a="1"/>
  <c r="A80" i="259" a="1"/>
  <c r="A10" i="255" a="1"/>
  <c r="A220" i="259" a="1"/>
  <c r="A185" i="257" a="1"/>
  <c r="A80" i="253" a="1"/>
  <c r="A185" i="252" a="1"/>
  <c r="A150" i="258" a="1"/>
  <c r="A220" i="255" a="1"/>
  <c r="A255" i="260" a="1"/>
  <c r="A10" i="257" a="1"/>
  <c r="A220" i="252" a="1"/>
  <c r="A150" i="261" a="1"/>
  <c r="B5" i="254" a="1"/>
  <c r="B5" i="257" a="1"/>
  <c r="A115" i="261" a="1"/>
  <c r="A255" i="253" a="1"/>
  <c r="A255" i="252" a="1"/>
  <c r="A115" i="258" a="1"/>
  <c r="A150" i="254" a="1"/>
  <c r="A185" i="260" a="1"/>
  <c r="A10" i="261" a="1"/>
  <c r="A45" i="252" a="1"/>
  <c r="A220" i="254" a="1"/>
  <c r="A220" i="261" a="1"/>
  <c r="A115" i="257" a="1"/>
  <c r="A80" i="261" a="1"/>
  <c r="A185" i="261" a="1"/>
  <c r="A150" i="253" a="1"/>
  <c r="A80" i="252" a="1"/>
  <c r="A45" i="258" a="1"/>
  <c r="A115" i="254" a="1"/>
  <c r="A80" i="260" a="1"/>
  <c r="A185" i="253" a="1"/>
  <c r="A150" i="255" a="1"/>
  <c r="A255" i="261" a="1"/>
  <c r="B5" i="258" a="1"/>
  <c r="A80" i="255" a="1"/>
  <c r="B5" i="252" a="1"/>
  <c r="A150" i="260" a="1"/>
  <c r="B5" i="261" a="1"/>
  <c r="A255" i="255" a="1"/>
  <c r="A10" i="258" a="1"/>
  <c r="A10" i="245" a="1"/>
  <c r="A255" i="250" a="1"/>
  <c r="A80" i="244" a="1"/>
  <c r="A10" i="251" a="1"/>
  <c r="A255" i="245" a="1"/>
  <c r="A45" i="244" a="1"/>
  <c r="A150" i="242" a="1"/>
  <c r="A220" i="245" a="1"/>
  <c r="A80" i="250" a="1"/>
  <c r="A150" i="244" a="1"/>
  <c r="A185" i="242" a="1"/>
  <c r="A45" i="250" a="1"/>
  <c r="A255" i="242" a="1"/>
  <c r="B5" i="244" a="1"/>
  <c r="A220" i="244" a="1"/>
  <c r="A220" i="242" a="1"/>
  <c r="B5" i="249" a="1"/>
  <c r="A255" i="244" a="1"/>
  <c r="B5" i="251" a="1"/>
  <c r="A115" i="251" a="1"/>
  <c r="A45" i="242" a="1"/>
  <c r="A80" i="245" a="1"/>
  <c r="A45" i="251" a="1"/>
  <c r="B5" i="245" a="1"/>
  <c r="B5" i="250" a="1"/>
  <c r="A185" i="251" a="1"/>
  <c r="A115" i="242" a="1"/>
  <c r="A10" i="250" a="1"/>
  <c r="A10" i="244" a="1"/>
  <c r="A45" i="245" a="1"/>
  <c r="A150" i="250" a="1"/>
  <c r="A80" i="251" a="1"/>
  <c r="A10" i="242" a="1"/>
  <c r="A185" i="250" a="1"/>
  <c r="A185" i="244" a="1"/>
  <c r="A115" i="245" a="1"/>
  <c r="A220" i="250" a="1"/>
  <c r="B5" i="242" a="1"/>
  <c r="A150" i="251" a="1"/>
  <c r="A80" i="242" a="1"/>
  <c r="A150" i="245" a="1"/>
  <c r="A255" i="251" a="1"/>
  <c r="A185" i="245" a="1"/>
  <c r="A115" i="250" a="1"/>
  <c r="A115" i="244" a="1"/>
  <c r="A220" i="251" a="1"/>
  <c r="A80" i="238" a="1"/>
  <c r="A80" i="234" a="1"/>
  <c r="A185" i="236" a="1"/>
  <c r="A10" i="235" a="1"/>
  <c r="B5" i="241" a="1"/>
  <c r="A220" i="241" a="1"/>
  <c r="A45" i="238" a="1"/>
  <c r="A220" i="236" a="1"/>
  <c r="A150" i="240" a="1"/>
  <c r="A10" i="241" a="1"/>
  <c r="A45" i="237" a="1"/>
  <c r="A115" i="236" a="1"/>
  <c r="A45" i="241" a="1"/>
  <c r="A150" i="234" a="1"/>
  <c r="A115" i="241" a="1"/>
  <c r="A80" i="237" a="1"/>
  <c r="A255" i="235" a="1"/>
  <c r="A10" i="238" a="1"/>
  <c r="A10" i="234" a="1"/>
  <c r="A255" i="236" a="1"/>
  <c r="A185" i="235" a="1"/>
  <c r="A185" i="232" a="1"/>
  <c r="A150" i="233" a="1"/>
  <c r="A255" i="241" a="1"/>
  <c r="A185" i="233" a="1"/>
  <c r="A220" i="240" a="1"/>
  <c r="A255" i="238" a="1"/>
  <c r="A220" i="238" a="1"/>
  <c r="B5" i="233" a="1"/>
  <c r="A115" i="238" a="1"/>
  <c r="B5" i="236" a="1"/>
  <c r="A80" i="241" a="1"/>
  <c r="A150" i="238" a="1"/>
  <c r="A220" i="234" a="1"/>
  <c r="A80" i="236" a="1"/>
  <c r="A115" i="235" a="1"/>
  <c r="A150" i="232" a="1"/>
  <c r="A220" i="233" a="1"/>
  <c r="A150" i="241" a="1"/>
  <c r="A115" i="237" a="1"/>
  <c r="A255" i="232" a="1"/>
  <c r="A185" i="238" a="1"/>
  <c r="A80" i="232" a="1"/>
  <c r="A115" i="233" a="1"/>
  <c r="A220" i="235" a="1"/>
  <c r="A45" i="235" a="1"/>
  <c r="A185" i="241" a="1"/>
  <c r="A255" i="234" a="1"/>
  <c r="A255" i="237" a="1"/>
  <c r="A150" i="236" a="1"/>
  <c r="A115" i="240" a="1"/>
  <c r="A45" i="232" a="1"/>
  <c r="A255" i="233" a="1"/>
  <c r="A115" i="234" a="1"/>
  <c r="A185" i="237" a="1"/>
  <c r="A150" i="235" a="1"/>
  <c r="A10" i="232" a="1"/>
  <c r="A80" i="233" a="1"/>
  <c r="A45" i="233" a="1"/>
  <c r="A45" i="240" a="1"/>
  <c r="A45" i="234" a="1"/>
  <c r="B5" i="234" a="1"/>
  <c r="A10" i="237" a="1"/>
  <c r="A45" i="236" a="1"/>
  <c r="A255" i="240" a="1"/>
  <c r="A115" i="232" a="1"/>
  <c r="A10" i="233" a="1"/>
  <c r="B5" i="240" a="1"/>
  <c r="A80" i="240" a="1"/>
  <c r="B5" i="237" a="1"/>
  <c r="A185" i="234" a="1"/>
  <c r="A150" i="237" a="1"/>
  <c r="A80" i="235" a="1"/>
  <c r="A10" i="240" a="1"/>
  <c r="A220" i="232" a="1"/>
  <c r="A220" i="237" a="1"/>
  <c r="A185" i="240" a="1"/>
  <c r="A10" i="236" a="1"/>
  <c r="A150" i="230" a="1"/>
  <c r="A185" i="231" a="1"/>
  <c r="A220" i="230" a="1"/>
  <c r="A10" i="231" a="1"/>
  <c r="A45" i="230" a="1"/>
  <c r="A255" i="231" a="1"/>
  <c r="A115" i="231" a="1"/>
  <c r="A255" i="230" a="1"/>
  <c r="A80" i="231" a="1"/>
  <c r="A220" i="231" a="1"/>
  <c r="A115" i="230" a="1"/>
  <c r="A45" i="231" a="1"/>
  <c r="A185" i="230" a="1"/>
  <c r="A150" i="231" a="1"/>
  <c r="A10" i="230" a="1"/>
  <c r="A80" i="230" a="1"/>
  <c r="B5" i="230" a="1"/>
  <c r="B5" i="231" a="1"/>
  <c r="A115" i="226" a="1"/>
  <c r="A115" i="228" a="1"/>
  <c r="A150" i="229" a="1"/>
  <c r="A220" i="227" a="1"/>
  <c r="A80" i="226" a="1"/>
  <c r="A185" i="228" a="1"/>
  <c r="A220" i="229" a="1"/>
  <c r="A255" i="227" a="1"/>
  <c r="A80" i="229" a="1"/>
  <c r="A255" i="226" a="1"/>
  <c r="A255" i="228" a="1"/>
  <c r="A255" i="229" a="1"/>
  <c r="A115" i="227" a="1"/>
  <c r="A45" i="228" a="1"/>
  <c r="A220" i="226" a="1"/>
  <c r="A220" i="228" a="1"/>
  <c r="A45" i="229" a="1"/>
  <c r="A45" i="227" a="1"/>
  <c r="A150" i="228" a="1"/>
  <c r="A45" i="226" a="1"/>
  <c r="A80" i="228" a="1"/>
  <c r="B5" i="229" a="1"/>
  <c r="A80" i="227" a="1"/>
  <c r="A150" i="227" a="1"/>
  <c r="A185" i="226" a="1"/>
  <c r="A10" i="228" a="1"/>
  <c r="A10" i="229" a="1"/>
  <c r="A150" i="226" a="1"/>
  <c r="B5" i="226" a="1"/>
  <c r="A10" i="226" a="1"/>
  <c r="B5" i="227" a="1"/>
  <c r="A115" i="229" a="1"/>
  <c r="A185" i="227" a="1"/>
  <c r="B5" i="228" a="1"/>
  <c r="A185" i="229" a="1"/>
  <c r="A10" i="227" a="1"/>
  <c r="A115" i="225" a="1"/>
  <c r="A185" i="225" a="1"/>
  <c r="A10" i="225" a="1"/>
  <c r="A255" i="225" a="1"/>
  <c r="A80" i="225" a="1"/>
  <c r="A150" i="225" a="1"/>
  <c r="A220" i="225" a="1"/>
  <c r="A45" i="225" a="1"/>
  <c r="B5" i="224" a="1"/>
  <c r="B5" i="225" a="1"/>
  <c r="A115" i="223" a="1"/>
  <c r="A185" i="223" a="1"/>
  <c r="A10" i="223" a="1"/>
  <c r="A255" i="223" a="1"/>
  <c r="A80" i="223" a="1"/>
  <c r="A150" i="223" a="1"/>
  <c r="A220" i="223" a="1"/>
  <c r="A45" i="223" a="1"/>
  <c r="B5" i="223" a="1"/>
  <c r="A10" i="258" l="1"/>
  <c r="A11" i="258" s="1"/>
  <c r="A12" i="258" s="1"/>
  <c r="A13" i="258" s="1"/>
  <c r="A14" i="258" s="1"/>
  <c r="A15" i="258" s="1"/>
  <c r="A16" i="258" s="1"/>
  <c r="A17" i="258" s="1"/>
  <c r="A18" i="258" s="1"/>
  <c r="A19" i="258" s="1"/>
  <c r="A20" i="258" s="1"/>
  <c r="A21" i="258" s="1"/>
  <c r="A22" i="258" s="1"/>
  <c r="A23" i="258" s="1"/>
  <c r="A24" i="258" s="1"/>
  <c r="A25" i="258" s="1"/>
  <c r="A26" i="258" s="1"/>
  <c r="A27" i="258" s="1"/>
  <c r="A28" i="258" s="1"/>
  <c r="A29" i="258" s="1"/>
  <c r="A30" i="258" s="1"/>
  <c r="A31" i="258" s="1"/>
  <c r="A32" i="258" s="1"/>
  <c r="A33" i="258" s="1"/>
  <c r="A34" i="258" s="1"/>
  <c r="A35" i="258" s="1"/>
  <c r="A36" i="258" s="1"/>
  <c r="A37" i="258" s="1"/>
  <c r="A38" i="258" s="1"/>
  <c r="A39" i="258" s="1"/>
  <c r="A40" i="258" s="1"/>
  <c r="A255" i="255"/>
  <c r="A256" i="255" s="1"/>
  <c r="A257" i="255" s="1"/>
  <c r="A258" i="255" s="1"/>
  <c r="A259" i="255" s="1"/>
  <c r="A260" i="255" s="1"/>
  <c r="A261" i="255" s="1"/>
  <c r="A262" i="255" s="1"/>
  <c r="A263" i="255" s="1"/>
  <c r="A264" i="255" s="1"/>
  <c r="A265" i="255" s="1"/>
  <c r="A266" i="255" s="1"/>
  <c r="A267" i="255" s="1"/>
  <c r="A268" i="255" s="1"/>
  <c r="A269" i="255" s="1"/>
  <c r="A270" i="255" s="1"/>
  <c r="A271" i="255" s="1"/>
  <c r="A272" i="255" s="1"/>
  <c r="A273" i="255" s="1"/>
  <c r="A274" i="255" s="1"/>
  <c r="A275" i="255" s="1"/>
  <c r="A276" i="255" s="1"/>
  <c r="A277" i="255" s="1"/>
  <c r="A278" i="255" s="1"/>
  <c r="A279" i="255" s="1"/>
  <c r="A280" i="255" s="1"/>
  <c r="A281" i="255" s="1"/>
  <c r="A282" i="255" s="1"/>
  <c r="A283" i="255" s="1"/>
  <c r="A284" i="255" s="1"/>
  <c r="A285" i="255" s="1"/>
  <c r="B5" i="261"/>
  <c r="A150" i="260"/>
  <c r="A151" i="260" s="1"/>
  <c r="A152" i="260" s="1"/>
  <c r="A153" i="260" s="1"/>
  <c r="A154" i="260" s="1"/>
  <c r="A155" i="260" s="1"/>
  <c r="A156" i="260" s="1"/>
  <c r="A157" i="260" s="1"/>
  <c r="A158" i="260" s="1"/>
  <c r="A159" i="260" s="1"/>
  <c r="A160" i="260" s="1"/>
  <c r="A161" i="260" s="1"/>
  <c r="A162" i="260" s="1"/>
  <c r="A163" i="260" s="1"/>
  <c r="A164" i="260" s="1"/>
  <c r="A165" i="260" s="1"/>
  <c r="A166" i="260" s="1"/>
  <c r="A167" i="260" s="1"/>
  <c r="A168" i="260" s="1"/>
  <c r="A169" i="260" s="1"/>
  <c r="A170" i="260" s="1"/>
  <c r="A171" i="260" s="1"/>
  <c r="A172" i="260" s="1"/>
  <c r="A173" i="260" s="1"/>
  <c r="A174" i="260" s="1"/>
  <c r="A175" i="260" s="1"/>
  <c r="A176" i="260" s="1"/>
  <c r="A177" i="260" s="1"/>
  <c r="A178" i="260" s="1"/>
  <c r="A179" i="260" s="1"/>
  <c r="A180" i="260" s="1"/>
  <c r="B5" i="252"/>
  <c r="A80" i="255"/>
  <c r="A81" i="255" s="1"/>
  <c r="A82" i="255" s="1"/>
  <c r="A83" i="255" s="1"/>
  <c r="A84" i="255" s="1"/>
  <c r="A85" i="255" s="1"/>
  <c r="A86" i="255" s="1"/>
  <c r="A87" i="255" s="1"/>
  <c r="A88" i="255" s="1"/>
  <c r="A89" i="255" s="1"/>
  <c r="A90" i="255" s="1"/>
  <c r="A91" i="255" s="1"/>
  <c r="A92" i="255" s="1"/>
  <c r="A93" i="255" s="1"/>
  <c r="A94" i="255" s="1"/>
  <c r="A95" i="255" s="1"/>
  <c r="A96" i="255" s="1"/>
  <c r="A97" i="255" s="1"/>
  <c r="A98" i="255" s="1"/>
  <c r="A99" i="255" s="1"/>
  <c r="A100" i="255" s="1"/>
  <c r="A101" i="255" s="1"/>
  <c r="A102" i="255" s="1"/>
  <c r="A103" i="255" s="1"/>
  <c r="A104" i="255" s="1"/>
  <c r="A105" i="255" s="1"/>
  <c r="A106" i="255" s="1"/>
  <c r="A107" i="255" s="1"/>
  <c r="A108" i="255" s="1"/>
  <c r="A109" i="255" s="1"/>
  <c r="A110" i="255" s="1"/>
  <c r="B5" i="258"/>
  <c r="A255" i="261"/>
  <c r="A256" i="261" s="1"/>
  <c r="A257" i="261" s="1"/>
  <c r="A258" i="261" s="1"/>
  <c r="A259" i="261" s="1"/>
  <c r="A260" i="261" s="1"/>
  <c r="A261" i="261" s="1"/>
  <c r="A262" i="261" s="1"/>
  <c r="A263" i="261" s="1"/>
  <c r="A264" i="261" s="1"/>
  <c r="A265" i="261" s="1"/>
  <c r="A266" i="261" s="1"/>
  <c r="A267" i="261" s="1"/>
  <c r="A268" i="261" s="1"/>
  <c r="A269" i="261" s="1"/>
  <c r="A270" i="261" s="1"/>
  <c r="A271" i="261" s="1"/>
  <c r="A272" i="261" s="1"/>
  <c r="A273" i="261" s="1"/>
  <c r="A274" i="261" s="1"/>
  <c r="A275" i="261" s="1"/>
  <c r="A276" i="261" s="1"/>
  <c r="A277" i="261" s="1"/>
  <c r="A278" i="261" s="1"/>
  <c r="A279" i="261" s="1"/>
  <c r="A280" i="261" s="1"/>
  <c r="A281" i="261" s="1"/>
  <c r="A282" i="261" s="1"/>
  <c r="A283" i="261" s="1"/>
  <c r="A284" i="261" s="1"/>
  <c r="A285" i="261" s="1"/>
  <c r="A150" i="255"/>
  <c r="A151" i="255" s="1"/>
  <c r="A152" i="255" s="1"/>
  <c r="A153" i="255" s="1"/>
  <c r="A154" i="255" s="1"/>
  <c r="A155" i="255" s="1"/>
  <c r="A156" i="255" s="1"/>
  <c r="A157" i="255" s="1"/>
  <c r="A158" i="255" s="1"/>
  <c r="A159" i="255" s="1"/>
  <c r="A160" i="255" s="1"/>
  <c r="A161" i="255" s="1"/>
  <c r="A162" i="255" s="1"/>
  <c r="A163" i="255" s="1"/>
  <c r="A164" i="255" s="1"/>
  <c r="A165" i="255" s="1"/>
  <c r="A166" i="255" s="1"/>
  <c r="A167" i="255" s="1"/>
  <c r="A168" i="255" s="1"/>
  <c r="A169" i="255" s="1"/>
  <c r="A170" i="255" s="1"/>
  <c r="A171" i="255" s="1"/>
  <c r="A172" i="255" s="1"/>
  <c r="A173" i="255" s="1"/>
  <c r="A174" i="255" s="1"/>
  <c r="A175" i="255" s="1"/>
  <c r="A176" i="255" s="1"/>
  <c r="A177" i="255" s="1"/>
  <c r="A178" i="255" s="1"/>
  <c r="A179" i="255" s="1"/>
  <c r="A180" i="255" s="1"/>
  <c r="A185" i="253"/>
  <c r="A186" i="253" s="1"/>
  <c r="A187" i="253" s="1"/>
  <c r="A188" i="253" s="1"/>
  <c r="A189" i="253" s="1"/>
  <c r="A190" i="253" s="1"/>
  <c r="A191" i="253" s="1"/>
  <c r="A192" i="253" s="1"/>
  <c r="A193" i="253" s="1"/>
  <c r="A194" i="253" s="1"/>
  <c r="A195" i="253" s="1"/>
  <c r="A196" i="253" s="1"/>
  <c r="A197" i="253" s="1"/>
  <c r="A198" i="253" s="1"/>
  <c r="A199" i="253" s="1"/>
  <c r="A200" i="253" s="1"/>
  <c r="A201" i="253" s="1"/>
  <c r="A202" i="253" s="1"/>
  <c r="A203" i="253" s="1"/>
  <c r="A204" i="253" s="1"/>
  <c r="A205" i="253" s="1"/>
  <c r="A206" i="253" s="1"/>
  <c r="A207" i="253" s="1"/>
  <c r="A208" i="253" s="1"/>
  <c r="A209" i="253" s="1"/>
  <c r="A210" i="253" s="1"/>
  <c r="A211" i="253" s="1"/>
  <c r="A212" i="253" s="1"/>
  <c r="A213" i="253" s="1"/>
  <c r="A214" i="253" s="1"/>
  <c r="A215" i="253" s="1"/>
  <c r="A80" i="260"/>
  <c r="A81" i="260" s="1"/>
  <c r="A82" i="260" s="1"/>
  <c r="A83" i="260" s="1"/>
  <c r="A84" i="260" s="1"/>
  <c r="A85" i="260" s="1"/>
  <c r="A86" i="260" s="1"/>
  <c r="A87" i="260" s="1"/>
  <c r="A88" i="260" s="1"/>
  <c r="A89" i="260" s="1"/>
  <c r="A90" i="260" s="1"/>
  <c r="A91" i="260" s="1"/>
  <c r="A92" i="260" s="1"/>
  <c r="A93" i="260" s="1"/>
  <c r="A94" i="260" s="1"/>
  <c r="A95" i="260" s="1"/>
  <c r="A96" i="260" s="1"/>
  <c r="A97" i="260" s="1"/>
  <c r="A98" i="260" s="1"/>
  <c r="A99" i="260" s="1"/>
  <c r="A100" i="260" s="1"/>
  <c r="A101" i="260" s="1"/>
  <c r="A102" i="260" s="1"/>
  <c r="A103" i="260" s="1"/>
  <c r="A104" i="260" s="1"/>
  <c r="A105" i="260" s="1"/>
  <c r="A106" i="260" s="1"/>
  <c r="A107" i="260" s="1"/>
  <c r="A108" i="260" s="1"/>
  <c r="A109" i="260" s="1"/>
  <c r="A110" i="260" s="1"/>
  <c r="A115" i="254"/>
  <c r="A116" i="254" s="1"/>
  <c r="A117" i="254" s="1"/>
  <c r="A118" i="254" s="1"/>
  <c r="A119" i="254" s="1"/>
  <c r="A120" i="254" s="1"/>
  <c r="A121" i="254" s="1"/>
  <c r="A122" i="254" s="1"/>
  <c r="A123" i="254" s="1"/>
  <c r="A124" i="254" s="1"/>
  <c r="A125" i="254" s="1"/>
  <c r="A126" i="254" s="1"/>
  <c r="A127" i="254" s="1"/>
  <c r="A128" i="254" s="1"/>
  <c r="A129" i="254" s="1"/>
  <c r="A130" i="254" s="1"/>
  <c r="A131" i="254" s="1"/>
  <c r="A132" i="254" s="1"/>
  <c r="A133" i="254" s="1"/>
  <c r="A134" i="254" s="1"/>
  <c r="A135" i="254" s="1"/>
  <c r="A136" i="254" s="1"/>
  <c r="A137" i="254" s="1"/>
  <c r="A138" i="254" s="1"/>
  <c r="A139" i="254" s="1"/>
  <c r="A140" i="254" s="1"/>
  <c r="A141" i="254" s="1"/>
  <c r="A142" i="254" s="1"/>
  <c r="A143" i="254" s="1"/>
  <c r="A144" i="254" s="1"/>
  <c r="A145" i="254" s="1"/>
  <c r="A45" i="258"/>
  <c r="A46" i="258" s="1"/>
  <c r="A47" i="258" s="1"/>
  <c r="A48" i="258" s="1"/>
  <c r="A49" i="258" s="1"/>
  <c r="A50" i="258" s="1"/>
  <c r="A51" i="258" s="1"/>
  <c r="A52" i="258" s="1"/>
  <c r="A53" i="258" s="1"/>
  <c r="A54" i="258" s="1"/>
  <c r="A55" i="258" s="1"/>
  <c r="A56" i="258" s="1"/>
  <c r="A57" i="258" s="1"/>
  <c r="A58" i="258" s="1"/>
  <c r="A59" i="258" s="1"/>
  <c r="A60" i="258" s="1"/>
  <c r="A61" i="258" s="1"/>
  <c r="A62" i="258" s="1"/>
  <c r="A63" i="258" s="1"/>
  <c r="A64" i="258" s="1"/>
  <c r="A65" i="258" s="1"/>
  <c r="A66" i="258" s="1"/>
  <c r="A67" i="258" s="1"/>
  <c r="A68" i="258" s="1"/>
  <c r="A69" i="258" s="1"/>
  <c r="A70" i="258" s="1"/>
  <c r="A71" i="258" s="1"/>
  <c r="A72" i="258" s="1"/>
  <c r="A73" i="258" s="1"/>
  <c r="A74" i="258" s="1"/>
  <c r="A75" i="258" s="1"/>
  <c r="A80" i="252"/>
  <c r="A81" i="252" s="1"/>
  <c r="A82" i="252" s="1"/>
  <c r="A83" i="252" s="1"/>
  <c r="A84" i="252" s="1"/>
  <c r="A85" i="252" s="1"/>
  <c r="A86" i="252" s="1"/>
  <c r="A87" i="252" s="1"/>
  <c r="A88" i="252" s="1"/>
  <c r="A89" i="252" s="1"/>
  <c r="A90" i="252" s="1"/>
  <c r="A91" i="252" s="1"/>
  <c r="A92" i="252" s="1"/>
  <c r="A93" i="252" s="1"/>
  <c r="A94" i="252" s="1"/>
  <c r="A95" i="252" s="1"/>
  <c r="A96" i="252" s="1"/>
  <c r="A97" i="252" s="1"/>
  <c r="A98" i="252" s="1"/>
  <c r="A99" i="252" s="1"/>
  <c r="A100" i="252" s="1"/>
  <c r="A101" i="252" s="1"/>
  <c r="A102" i="252" s="1"/>
  <c r="A103" i="252" s="1"/>
  <c r="A104" i="252" s="1"/>
  <c r="A105" i="252" s="1"/>
  <c r="A106" i="252" s="1"/>
  <c r="A107" i="252" s="1"/>
  <c r="A108" i="252" s="1"/>
  <c r="A109" i="252" s="1"/>
  <c r="A110" i="252" s="1"/>
  <c r="A150" i="253"/>
  <c r="A151" i="253" s="1"/>
  <c r="A152" i="253" s="1"/>
  <c r="A153" i="253" s="1"/>
  <c r="A154" i="253" s="1"/>
  <c r="A155" i="253" s="1"/>
  <c r="A156" i="253" s="1"/>
  <c r="A157" i="253" s="1"/>
  <c r="A158" i="253" s="1"/>
  <c r="A159" i="253" s="1"/>
  <c r="A160" i="253" s="1"/>
  <c r="A161" i="253" s="1"/>
  <c r="A162" i="253" s="1"/>
  <c r="A163" i="253" s="1"/>
  <c r="A164" i="253" s="1"/>
  <c r="A165" i="253" s="1"/>
  <c r="A166" i="253" s="1"/>
  <c r="A167" i="253" s="1"/>
  <c r="A168" i="253" s="1"/>
  <c r="A169" i="253" s="1"/>
  <c r="A170" i="253" s="1"/>
  <c r="A171" i="253" s="1"/>
  <c r="A172" i="253" s="1"/>
  <c r="A173" i="253" s="1"/>
  <c r="A174" i="253" s="1"/>
  <c r="A175" i="253" s="1"/>
  <c r="A176" i="253" s="1"/>
  <c r="A177" i="253" s="1"/>
  <c r="A178" i="253" s="1"/>
  <c r="A179" i="253" s="1"/>
  <c r="A180" i="253" s="1"/>
  <c r="A185" i="261"/>
  <c r="A186" i="261" s="1"/>
  <c r="A187" i="261" s="1"/>
  <c r="A188" i="261" s="1"/>
  <c r="A189" i="261" s="1"/>
  <c r="A190" i="261" s="1"/>
  <c r="A191" i="261" s="1"/>
  <c r="A192" i="261" s="1"/>
  <c r="A193" i="261" s="1"/>
  <c r="A194" i="261" s="1"/>
  <c r="A195" i="261" s="1"/>
  <c r="A196" i="261" s="1"/>
  <c r="A197" i="261" s="1"/>
  <c r="A198" i="261" s="1"/>
  <c r="A199" i="261" s="1"/>
  <c r="A200" i="261" s="1"/>
  <c r="A201" i="261" s="1"/>
  <c r="A202" i="261" s="1"/>
  <c r="A203" i="261" s="1"/>
  <c r="A204" i="261" s="1"/>
  <c r="A205" i="261" s="1"/>
  <c r="A206" i="261" s="1"/>
  <c r="A207" i="261" s="1"/>
  <c r="A208" i="261" s="1"/>
  <c r="A209" i="261" s="1"/>
  <c r="A210" i="261" s="1"/>
  <c r="A211" i="261" s="1"/>
  <c r="A212" i="261" s="1"/>
  <c r="A213" i="261" s="1"/>
  <c r="A214" i="261" s="1"/>
  <c r="A215" i="261" s="1"/>
  <c r="A80" i="261"/>
  <c r="A81" i="261" s="1"/>
  <c r="A82" i="261" s="1"/>
  <c r="A83" i="261" s="1"/>
  <c r="A84" i="261" s="1"/>
  <c r="A85" i="261" s="1"/>
  <c r="A86" i="261" s="1"/>
  <c r="A87" i="261" s="1"/>
  <c r="A88" i="261" s="1"/>
  <c r="A89" i="261" s="1"/>
  <c r="A90" i="261" s="1"/>
  <c r="A91" i="261" s="1"/>
  <c r="A92" i="261" s="1"/>
  <c r="A93" i="261" s="1"/>
  <c r="A94" i="261" s="1"/>
  <c r="A95" i="261" s="1"/>
  <c r="A96" i="261" s="1"/>
  <c r="A97" i="261" s="1"/>
  <c r="A98" i="261" s="1"/>
  <c r="A99" i="261" s="1"/>
  <c r="A100" i="261" s="1"/>
  <c r="A101" i="261" s="1"/>
  <c r="A102" i="261" s="1"/>
  <c r="A103" i="261" s="1"/>
  <c r="A104" i="261" s="1"/>
  <c r="A105" i="261" s="1"/>
  <c r="A106" i="261" s="1"/>
  <c r="A107" i="261" s="1"/>
  <c r="A108" i="261" s="1"/>
  <c r="A109" i="261" s="1"/>
  <c r="A110" i="261" s="1"/>
  <c r="A115" i="257"/>
  <c r="A116" i="257" s="1"/>
  <c r="A117" i="257" s="1"/>
  <c r="A118" i="257" s="1"/>
  <c r="A119" i="257" s="1"/>
  <c r="A120" i="257" s="1"/>
  <c r="A121" i="257" s="1"/>
  <c r="A122" i="257" s="1"/>
  <c r="A123" i="257" s="1"/>
  <c r="A124" i="257" s="1"/>
  <c r="A125" i="257" s="1"/>
  <c r="A126" i="257" s="1"/>
  <c r="A127" i="257" s="1"/>
  <c r="A128" i="257" s="1"/>
  <c r="A129" i="257" s="1"/>
  <c r="A130" i="257" s="1"/>
  <c r="A131" i="257" s="1"/>
  <c r="A132" i="257" s="1"/>
  <c r="A133" i="257" s="1"/>
  <c r="A134" i="257" s="1"/>
  <c r="A135" i="257" s="1"/>
  <c r="A136" i="257" s="1"/>
  <c r="A137" i="257" s="1"/>
  <c r="A138" i="257" s="1"/>
  <c r="A139" i="257" s="1"/>
  <c r="A140" i="257" s="1"/>
  <c r="A141" i="257" s="1"/>
  <c r="A142" i="257" s="1"/>
  <c r="A143" i="257" s="1"/>
  <c r="A144" i="257" s="1"/>
  <c r="A145" i="257" s="1"/>
  <c r="A220" i="261"/>
  <c r="A221" i="261" s="1"/>
  <c r="A222" i="261" s="1"/>
  <c r="A223" i="261" s="1"/>
  <c r="A224" i="261" s="1"/>
  <c r="A225" i="261" s="1"/>
  <c r="A226" i="261" s="1"/>
  <c r="A227" i="261" s="1"/>
  <c r="A228" i="261" s="1"/>
  <c r="A229" i="261" s="1"/>
  <c r="A230" i="261" s="1"/>
  <c r="A231" i="261" s="1"/>
  <c r="A232" i="261" s="1"/>
  <c r="A233" i="261" s="1"/>
  <c r="A234" i="261" s="1"/>
  <c r="A235" i="261" s="1"/>
  <c r="A236" i="261" s="1"/>
  <c r="A237" i="261" s="1"/>
  <c r="A238" i="261" s="1"/>
  <c r="A239" i="261" s="1"/>
  <c r="A240" i="261" s="1"/>
  <c r="A241" i="261" s="1"/>
  <c r="A242" i="261" s="1"/>
  <c r="A243" i="261" s="1"/>
  <c r="A244" i="261" s="1"/>
  <c r="A245" i="261" s="1"/>
  <c r="A246" i="261" s="1"/>
  <c r="A247" i="261" s="1"/>
  <c r="A248" i="261" s="1"/>
  <c r="A249" i="261" s="1"/>
  <c r="A250" i="261" s="1"/>
  <c r="A220" i="254"/>
  <c r="A221" i="254" s="1"/>
  <c r="A222" i="254" s="1"/>
  <c r="A223" i="254" s="1"/>
  <c r="A224" i="254" s="1"/>
  <c r="A225" i="254" s="1"/>
  <c r="A226" i="254" s="1"/>
  <c r="A227" i="254" s="1"/>
  <c r="A228" i="254" s="1"/>
  <c r="A229" i="254" s="1"/>
  <c r="A230" i="254" s="1"/>
  <c r="A231" i="254" s="1"/>
  <c r="A232" i="254" s="1"/>
  <c r="A233" i="254" s="1"/>
  <c r="A234" i="254" s="1"/>
  <c r="A235" i="254" s="1"/>
  <c r="A236" i="254" s="1"/>
  <c r="A237" i="254" s="1"/>
  <c r="A238" i="254" s="1"/>
  <c r="A239" i="254" s="1"/>
  <c r="A240" i="254" s="1"/>
  <c r="A241" i="254" s="1"/>
  <c r="A242" i="254" s="1"/>
  <c r="A243" i="254" s="1"/>
  <c r="A244" i="254" s="1"/>
  <c r="A245" i="254" s="1"/>
  <c r="A246" i="254" s="1"/>
  <c r="A247" i="254" s="1"/>
  <c r="A248" i="254" s="1"/>
  <c r="A249" i="254" s="1"/>
  <c r="A250" i="254" s="1"/>
  <c r="A45" i="252"/>
  <c r="A46" i="252" s="1"/>
  <c r="A47" i="252" s="1"/>
  <c r="A48" i="252" s="1"/>
  <c r="A49" i="252" s="1"/>
  <c r="A50" i="252" s="1"/>
  <c r="A51" i="252" s="1"/>
  <c r="A52" i="252" s="1"/>
  <c r="A53" i="252" s="1"/>
  <c r="A54" i="252" s="1"/>
  <c r="A55" i="252" s="1"/>
  <c r="A56" i="252" s="1"/>
  <c r="A57" i="252" s="1"/>
  <c r="A58" i="252" s="1"/>
  <c r="A59" i="252" s="1"/>
  <c r="A60" i="252" s="1"/>
  <c r="A61" i="252" s="1"/>
  <c r="A62" i="252" s="1"/>
  <c r="A63" i="252" s="1"/>
  <c r="A64" i="252" s="1"/>
  <c r="A65" i="252" s="1"/>
  <c r="A66" i="252" s="1"/>
  <c r="A67" i="252" s="1"/>
  <c r="A68" i="252" s="1"/>
  <c r="A69" i="252" s="1"/>
  <c r="A70" i="252" s="1"/>
  <c r="A71" i="252" s="1"/>
  <c r="A72" i="252" s="1"/>
  <c r="A73" i="252" s="1"/>
  <c r="A74" i="252" s="1"/>
  <c r="A75" i="252" s="1"/>
  <c r="A10" i="261"/>
  <c r="A11" i="261" s="1"/>
  <c r="A12" i="261" s="1"/>
  <c r="A13" i="261" s="1"/>
  <c r="A14" i="261" s="1"/>
  <c r="A15" i="261" s="1"/>
  <c r="A16" i="261" s="1"/>
  <c r="A17" i="261" s="1"/>
  <c r="A18" i="261" s="1"/>
  <c r="A19" i="261" s="1"/>
  <c r="A20" i="261" s="1"/>
  <c r="A21" i="261" s="1"/>
  <c r="A22" i="261" s="1"/>
  <c r="A23" i="261" s="1"/>
  <c r="A24" i="261" s="1"/>
  <c r="A25" i="261" s="1"/>
  <c r="A26" i="261" s="1"/>
  <c r="A27" i="261" s="1"/>
  <c r="A28" i="261" s="1"/>
  <c r="A29" i="261" s="1"/>
  <c r="A30" i="261" s="1"/>
  <c r="A31" i="261" s="1"/>
  <c r="A32" i="261" s="1"/>
  <c r="A33" i="261" s="1"/>
  <c r="A34" i="261" s="1"/>
  <c r="A35" i="261" s="1"/>
  <c r="A36" i="261" s="1"/>
  <c r="A37" i="261" s="1"/>
  <c r="A38" i="261" s="1"/>
  <c r="A39" i="261" s="1"/>
  <c r="A40" i="261" s="1"/>
  <c r="A185" i="260"/>
  <c r="A186" i="260" s="1"/>
  <c r="A187" i="260" s="1"/>
  <c r="A188" i="260" s="1"/>
  <c r="A189" i="260" s="1"/>
  <c r="A190" i="260" s="1"/>
  <c r="A191" i="260" s="1"/>
  <c r="A192" i="260" s="1"/>
  <c r="A193" i="260" s="1"/>
  <c r="A194" i="260" s="1"/>
  <c r="A195" i="260" s="1"/>
  <c r="A196" i="260" s="1"/>
  <c r="A197" i="260" s="1"/>
  <c r="A198" i="260" s="1"/>
  <c r="A199" i="260" s="1"/>
  <c r="A200" i="260" s="1"/>
  <c r="A201" i="260" s="1"/>
  <c r="A202" i="260" s="1"/>
  <c r="A203" i="260" s="1"/>
  <c r="A204" i="260" s="1"/>
  <c r="A205" i="260" s="1"/>
  <c r="A206" i="260" s="1"/>
  <c r="A207" i="260" s="1"/>
  <c r="A208" i="260" s="1"/>
  <c r="A209" i="260" s="1"/>
  <c r="A210" i="260" s="1"/>
  <c r="A211" i="260" s="1"/>
  <c r="A212" i="260" s="1"/>
  <c r="A213" i="260" s="1"/>
  <c r="A214" i="260" s="1"/>
  <c r="A215" i="260" s="1"/>
  <c r="A150" i="254"/>
  <c r="A151" i="254" s="1"/>
  <c r="A152" i="254" s="1"/>
  <c r="A153" i="254" s="1"/>
  <c r="A154" i="254" s="1"/>
  <c r="A155" i="254" s="1"/>
  <c r="A156" i="254" s="1"/>
  <c r="A157" i="254" s="1"/>
  <c r="A158" i="254" s="1"/>
  <c r="A159" i="254" s="1"/>
  <c r="A160" i="254" s="1"/>
  <c r="A161" i="254" s="1"/>
  <c r="A162" i="254" s="1"/>
  <c r="A163" i="254" s="1"/>
  <c r="A164" i="254" s="1"/>
  <c r="A165" i="254" s="1"/>
  <c r="A166" i="254" s="1"/>
  <c r="A167" i="254" s="1"/>
  <c r="A168" i="254" s="1"/>
  <c r="A169" i="254" s="1"/>
  <c r="A170" i="254" s="1"/>
  <c r="A171" i="254" s="1"/>
  <c r="A172" i="254" s="1"/>
  <c r="A173" i="254" s="1"/>
  <c r="A174" i="254" s="1"/>
  <c r="A175" i="254" s="1"/>
  <c r="A176" i="254" s="1"/>
  <c r="A177" i="254" s="1"/>
  <c r="A178" i="254" s="1"/>
  <c r="A179" i="254" s="1"/>
  <c r="A180" i="254" s="1"/>
  <c r="A115" i="258"/>
  <c r="A116" i="258" s="1"/>
  <c r="A117" i="258" s="1"/>
  <c r="A118" i="258" s="1"/>
  <c r="A119" i="258" s="1"/>
  <c r="A120" i="258" s="1"/>
  <c r="A121" i="258" s="1"/>
  <c r="A122" i="258" s="1"/>
  <c r="A123" i="258" s="1"/>
  <c r="A124" i="258" s="1"/>
  <c r="A125" i="258" s="1"/>
  <c r="A126" i="258" s="1"/>
  <c r="A127" i="258" s="1"/>
  <c r="A128" i="258" s="1"/>
  <c r="A129" i="258" s="1"/>
  <c r="A130" i="258" s="1"/>
  <c r="A131" i="258" s="1"/>
  <c r="A132" i="258" s="1"/>
  <c r="A133" i="258" s="1"/>
  <c r="A134" i="258" s="1"/>
  <c r="A135" i="258" s="1"/>
  <c r="A136" i="258" s="1"/>
  <c r="A137" i="258" s="1"/>
  <c r="A138" i="258" s="1"/>
  <c r="A139" i="258" s="1"/>
  <c r="A140" i="258" s="1"/>
  <c r="A141" i="258" s="1"/>
  <c r="A142" i="258" s="1"/>
  <c r="A143" i="258" s="1"/>
  <c r="A144" i="258" s="1"/>
  <c r="A145" i="258" s="1"/>
  <c r="A255" i="252"/>
  <c r="A256" i="252" s="1"/>
  <c r="A257" i="252" s="1"/>
  <c r="A258" i="252" s="1"/>
  <c r="A259" i="252" s="1"/>
  <c r="A260" i="252" s="1"/>
  <c r="A261" i="252" s="1"/>
  <c r="A262" i="252" s="1"/>
  <c r="A263" i="252" s="1"/>
  <c r="A264" i="252" s="1"/>
  <c r="A265" i="252" s="1"/>
  <c r="A266" i="252" s="1"/>
  <c r="A267" i="252" s="1"/>
  <c r="A268" i="252" s="1"/>
  <c r="A269" i="252" s="1"/>
  <c r="A270" i="252" s="1"/>
  <c r="A271" i="252" s="1"/>
  <c r="A272" i="252" s="1"/>
  <c r="A273" i="252" s="1"/>
  <c r="A274" i="252" s="1"/>
  <c r="A275" i="252" s="1"/>
  <c r="A276" i="252" s="1"/>
  <c r="A277" i="252" s="1"/>
  <c r="A278" i="252" s="1"/>
  <c r="A279" i="252" s="1"/>
  <c r="A280" i="252" s="1"/>
  <c r="A281" i="252" s="1"/>
  <c r="A282" i="252" s="1"/>
  <c r="A283" i="252" s="1"/>
  <c r="A284" i="252" s="1"/>
  <c r="A285" i="252" s="1"/>
  <c r="A255" i="253"/>
  <c r="A256" i="253" s="1"/>
  <c r="A257" i="253" s="1"/>
  <c r="A258" i="253" s="1"/>
  <c r="A259" i="253" s="1"/>
  <c r="A260" i="253" s="1"/>
  <c r="A261" i="253" s="1"/>
  <c r="A262" i="253" s="1"/>
  <c r="A263" i="253" s="1"/>
  <c r="A264" i="253" s="1"/>
  <c r="A265" i="253" s="1"/>
  <c r="A266" i="253" s="1"/>
  <c r="A267" i="253" s="1"/>
  <c r="A268" i="253" s="1"/>
  <c r="A269" i="253" s="1"/>
  <c r="A270" i="253" s="1"/>
  <c r="A271" i="253" s="1"/>
  <c r="A272" i="253" s="1"/>
  <c r="A273" i="253" s="1"/>
  <c r="A274" i="253" s="1"/>
  <c r="A275" i="253" s="1"/>
  <c r="A276" i="253" s="1"/>
  <c r="A277" i="253" s="1"/>
  <c r="A278" i="253" s="1"/>
  <c r="A279" i="253" s="1"/>
  <c r="A280" i="253" s="1"/>
  <c r="A281" i="253" s="1"/>
  <c r="A282" i="253" s="1"/>
  <c r="A283" i="253" s="1"/>
  <c r="A284" i="253" s="1"/>
  <c r="A285" i="253" s="1"/>
  <c r="A115" i="261"/>
  <c r="A116" i="261" s="1"/>
  <c r="A117" i="261" s="1"/>
  <c r="A118" i="261" s="1"/>
  <c r="A119" i="261" s="1"/>
  <c r="A120" i="261" s="1"/>
  <c r="A121" i="261" s="1"/>
  <c r="A122" i="261" s="1"/>
  <c r="A123" i="261" s="1"/>
  <c r="A124" i="261" s="1"/>
  <c r="A125" i="261" s="1"/>
  <c r="A126" i="261" s="1"/>
  <c r="A127" i="261" s="1"/>
  <c r="A128" i="261" s="1"/>
  <c r="A129" i="261" s="1"/>
  <c r="A130" i="261" s="1"/>
  <c r="A131" i="261" s="1"/>
  <c r="A132" i="261" s="1"/>
  <c r="A133" i="261" s="1"/>
  <c r="A134" i="261" s="1"/>
  <c r="A135" i="261" s="1"/>
  <c r="A136" i="261" s="1"/>
  <c r="A137" i="261" s="1"/>
  <c r="A138" i="261" s="1"/>
  <c r="A139" i="261" s="1"/>
  <c r="A140" i="261" s="1"/>
  <c r="A141" i="261" s="1"/>
  <c r="A142" i="261" s="1"/>
  <c r="A143" i="261" s="1"/>
  <c r="A144" i="261" s="1"/>
  <c r="A145" i="261" s="1"/>
  <c r="B5" i="257"/>
  <c r="B5" i="254"/>
  <c r="A150" i="261"/>
  <c r="A151" i="261" s="1"/>
  <c r="A152" i="261" s="1"/>
  <c r="A153" i="261" s="1"/>
  <c r="A154" i="261" s="1"/>
  <c r="A155" i="261" s="1"/>
  <c r="A156" i="261" s="1"/>
  <c r="A157" i="261" s="1"/>
  <c r="A158" i="261" s="1"/>
  <c r="A159" i="261" s="1"/>
  <c r="A160" i="261" s="1"/>
  <c r="A161" i="261" s="1"/>
  <c r="A162" i="261" s="1"/>
  <c r="A163" i="261" s="1"/>
  <c r="A164" i="261" s="1"/>
  <c r="A165" i="261" s="1"/>
  <c r="A166" i="261" s="1"/>
  <c r="A167" i="261" s="1"/>
  <c r="A168" i="261" s="1"/>
  <c r="A169" i="261" s="1"/>
  <c r="A170" i="261" s="1"/>
  <c r="A171" i="261" s="1"/>
  <c r="A172" i="261" s="1"/>
  <c r="A173" i="261" s="1"/>
  <c r="A174" i="261" s="1"/>
  <c r="A175" i="261" s="1"/>
  <c r="A176" i="261" s="1"/>
  <c r="A177" i="261" s="1"/>
  <c r="A178" i="261" s="1"/>
  <c r="A179" i="261" s="1"/>
  <c r="A180" i="261" s="1"/>
  <c r="A220" i="252"/>
  <c r="A221" i="252" s="1"/>
  <c r="A222" i="252" s="1"/>
  <c r="A223" i="252" s="1"/>
  <c r="A224" i="252" s="1"/>
  <c r="A225" i="252" s="1"/>
  <c r="A226" i="252" s="1"/>
  <c r="A227" i="252" s="1"/>
  <c r="A228" i="252" s="1"/>
  <c r="A229" i="252" s="1"/>
  <c r="A230" i="252" s="1"/>
  <c r="A231" i="252" s="1"/>
  <c r="A232" i="252" s="1"/>
  <c r="A233" i="252" s="1"/>
  <c r="A234" i="252" s="1"/>
  <c r="A235" i="252" s="1"/>
  <c r="A236" i="252" s="1"/>
  <c r="A237" i="252" s="1"/>
  <c r="A238" i="252" s="1"/>
  <c r="A239" i="252" s="1"/>
  <c r="A240" i="252" s="1"/>
  <c r="A241" i="252" s="1"/>
  <c r="A242" i="252" s="1"/>
  <c r="A243" i="252" s="1"/>
  <c r="A244" i="252" s="1"/>
  <c r="A245" i="252" s="1"/>
  <c r="A246" i="252" s="1"/>
  <c r="A247" i="252" s="1"/>
  <c r="A248" i="252" s="1"/>
  <c r="A249" i="252" s="1"/>
  <c r="A250" i="252" s="1"/>
  <c r="A10" i="257"/>
  <c r="A11" i="257" s="1"/>
  <c r="A12" i="257" s="1"/>
  <c r="A13" i="257" s="1"/>
  <c r="A14" i="257" s="1"/>
  <c r="A15" i="257" s="1"/>
  <c r="A16" i="257" s="1"/>
  <c r="A17" i="257" s="1"/>
  <c r="A18" i="257" s="1"/>
  <c r="A19" i="257" s="1"/>
  <c r="A20" i="257" s="1"/>
  <c r="A21" i="257" s="1"/>
  <c r="A22" i="257" s="1"/>
  <c r="A23" i="257" s="1"/>
  <c r="A24" i="257" s="1"/>
  <c r="A25" i="257" s="1"/>
  <c r="A26" i="257" s="1"/>
  <c r="A27" i="257" s="1"/>
  <c r="A28" i="257" s="1"/>
  <c r="A29" i="257" s="1"/>
  <c r="A30" i="257" s="1"/>
  <c r="A31" i="257" s="1"/>
  <c r="A32" i="257" s="1"/>
  <c r="A33" i="257" s="1"/>
  <c r="A34" i="257" s="1"/>
  <c r="A35" i="257" s="1"/>
  <c r="A36" i="257" s="1"/>
  <c r="A37" i="257" s="1"/>
  <c r="A38" i="257" s="1"/>
  <c r="A39" i="257" s="1"/>
  <c r="A40" i="257" s="1"/>
  <c r="A255" i="260"/>
  <c r="A256" i="260" s="1"/>
  <c r="A257" i="260" s="1"/>
  <c r="A258" i="260" s="1"/>
  <c r="A259" i="260" s="1"/>
  <c r="A260" i="260" s="1"/>
  <c r="A261" i="260" s="1"/>
  <c r="A262" i="260" s="1"/>
  <c r="A263" i="260" s="1"/>
  <c r="A264" i="260" s="1"/>
  <c r="A265" i="260" s="1"/>
  <c r="A266" i="260" s="1"/>
  <c r="A267" i="260" s="1"/>
  <c r="A268" i="260" s="1"/>
  <c r="A269" i="260" s="1"/>
  <c r="A270" i="260" s="1"/>
  <c r="A271" i="260" s="1"/>
  <c r="A272" i="260" s="1"/>
  <c r="A273" i="260" s="1"/>
  <c r="A274" i="260" s="1"/>
  <c r="A275" i="260" s="1"/>
  <c r="A276" i="260" s="1"/>
  <c r="A277" i="260" s="1"/>
  <c r="A278" i="260" s="1"/>
  <c r="A279" i="260" s="1"/>
  <c r="A280" i="260" s="1"/>
  <c r="A281" i="260" s="1"/>
  <c r="A282" i="260" s="1"/>
  <c r="A283" i="260" s="1"/>
  <c r="A284" i="260" s="1"/>
  <c r="A285" i="260" s="1"/>
  <c r="A220" i="255"/>
  <c r="A221" i="255" s="1"/>
  <c r="A222" i="255" s="1"/>
  <c r="A223" i="255" s="1"/>
  <c r="A224" i="255" s="1"/>
  <c r="A225" i="255" s="1"/>
  <c r="A226" i="255" s="1"/>
  <c r="A227" i="255" s="1"/>
  <c r="A228" i="255" s="1"/>
  <c r="A229" i="255" s="1"/>
  <c r="A230" i="255" s="1"/>
  <c r="A231" i="255" s="1"/>
  <c r="A232" i="255" s="1"/>
  <c r="A233" i="255" s="1"/>
  <c r="A234" i="255" s="1"/>
  <c r="A235" i="255" s="1"/>
  <c r="A236" i="255" s="1"/>
  <c r="A237" i="255" s="1"/>
  <c r="A238" i="255" s="1"/>
  <c r="A239" i="255" s="1"/>
  <c r="A240" i="255" s="1"/>
  <c r="A241" i="255" s="1"/>
  <c r="A242" i="255" s="1"/>
  <c r="A243" i="255" s="1"/>
  <c r="A244" i="255" s="1"/>
  <c r="A245" i="255" s="1"/>
  <c r="A246" i="255" s="1"/>
  <c r="A247" i="255" s="1"/>
  <c r="A248" i="255" s="1"/>
  <c r="A249" i="255" s="1"/>
  <c r="A250" i="255" s="1"/>
  <c r="A150" i="258"/>
  <c r="A151" i="258" s="1"/>
  <c r="A152" i="258" s="1"/>
  <c r="A153" i="258" s="1"/>
  <c r="A154" i="258" s="1"/>
  <c r="A155" i="258" s="1"/>
  <c r="A156" i="258" s="1"/>
  <c r="A157" i="258" s="1"/>
  <c r="A158" i="258" s="1"/>
  <c r="A159" i="258" s="1"/>
  <c r="A160" i="258" s="1"/>
  <c r="A161" i="258" s="1"/>
  <c r="A162" i="258" s="1"/>
  <c r="A163" i="258" s="1"/>
  <c r="A164" i="258" s="1"/>
  <c r="A165" i="258" s="1"/>
  <c r="A166" i="258" s="1"/>
  <c r="A167" i="258" s="1"/>
  <c r="A168" i="258" s="1"/>
  <c r="A169" i="258" s="1"/>
  <c r="A170" i="258" s="1"/>
  <c r="A171" i="258" s="1"/>
  <c r="A172" i="258" s="1"/>
  <c r="A173" i="258" s="1"/>
  <c r="A174" i="258" s="1"/>
  <c r="A175" i="258" s="1"/>
  <c r="A176" i="258" s="1"/>
  <c r="A177" i="258" s="1"/>
  <c r="A178" i="258" s="1"/>
  <c r="A179" i="258" s="1"/>
  <c r="A180" i="258" s="1"/>
  <c r="A185" i="252"/>
  <c r="A186" i="252" s="1"/>
  <c r="A187" i="252" s="1"/>
  <c r="A188" i="252" s="1"/>
  <c r="A189" i="252" s="1"/>
  <c r="A190" i="252" s="1"/>
  <c r="A191" i="252" s="1"/>
  <c r="A192" i="252" s="1"/>
  <c r="A193" i="252" s="1"/>
  <c r="A194" i="252" s="1"/>
  <c r="A195" i="252" s="1"/>
  <c r="A196" i="252" s="1"/>
  <c r="A197" i="252" s="1"/>
  <c r="A198" i="252" s="1"/>
  <c r="A199" i="252" s="1"/>
  <c r="A200" i="252" s="1"/>
  <c r="A201" i="252" s="1"/>
  <c r="A202" i="252" s="1"/>
  <c r="A203" i="252" s="1"/>
  <c r="A204" i="252" s="1"/>
  <c r="A205" i="252" s="1"/>
  <c r="A206" i="252" s="1"/>
  <c r="A207" i="252" s="1"/>
  <c r="A208" i="252" s="1"/>
  <c r="A209" i="252" s="1"/>
  <c r="A210" i="252" s="1"/>
  <c r="A211" i="252" s="1"/>
  <c r="A212" i="252" s="1"/>
  <c r="A213" i="252" s="1"/>
  <c r="A214" i="252" s="1"/>
  <c r="A215" i="252" s="1"/>
  <c r="A80" i="253"/>
  <c r="A81" i="253" s="1"/>
  <c r="A82" i="253" s="1"/>
  <c r="A83" i="253" s="1"/>
  <c r="A84" i="253" s="1"/>
  <c r="A85" i="253" s="1"/>
  <c r="A86" i="253" s="1"/>
  <c r="A87" i="253" s="1"/>
  <c r="A88" i="253" s="1"/>
  <c r="A89" i="253" s="1"/>
  <c r="A90" i="253" s="1"/>
  <c r="A91" i="253" s="1"/>
  <c r="A92" i="253" s="1"/>
  <c r="A93" i="253" s="1"/>
  <c r="A94" i="253" s="1"/>
  <c r="A95" i="253" s="1"/>
  <c r="A96" i="253" s="1"/>
  <c r="A97" i="253" s="1"/>
  <c r="A98" i="253" s="1"/>
  <c r="A99" i="253" s="1"/>
  <c r="A100" i="253" s="1"/>
  <c r="A101" i="253" s="1"/>
  <c r="A102" i="253" s="1"/>
  <c r="A103" i="253" s="1"/>
  <c r="A104" i="253" s="1"/>
  <c r="A105" i="253" s="1"/>
  <c r="A106" i="253" s="1"/>
  <c r="A107" i="253" s="1"/>
  <c r="A108" i="253" s="1"/>
  <c r="A109" i="253" s="1"/>
  <c r="A110" i="253" s="1"/>
  <c r="A185" i="257"/>
  <c r="A186" i="257" s="1"/>
  <c r="A187" i="257" s="1"/>
  <c r="A188" i="257" s="1"/>
  <c r="A189" i="257" s="1"/>
  <c r="A190" i="257" s="1"/>
  <c r="A191" i="257" s="1"/>
  <c r="A192" i="257" s="1"/>
  <c r="A193" i="257" s="1"/>
  <c r="A194" i="257" s="1"/>
  <c r="A195" i="257" s="1"/>
  <c r="A196" i="257" s="1"/>
  <c r="A197" i="257" s="1"/>
  <c r="A198" i="257" s="1"/>
  <c r="A199" i="257" s="1"/>
  <c r="A200" i="257" s="1"/>
  <c r="A201" i="257" s="1"/>
  <c r="A202" i="257" s="1"/>
  <c r="A203" i="257" s="1"/>
  <c r="A204" i="257" s="1"/>
  <c r="A205" i="257" s="1"/>
  <c r="A206" i="257" s="1"/>
  <c r="A207" i="257" s="1"/>
  <c r="A208" i="257" s="1"/>
  <c r="A209" i="257" s="1"/>
  <c r="A210" i="257" s="1"/>
  <c r="A211" i="257" s="1"/>
  <c r="A212" i="257" s="1"/>
  <c r="A213" i="257" s="1"/>
  <c r="A214" i="257" s="1"/>
  <c r="A215" i="257" s="1"/>
  <c r="A220" i="259"/>
  <c r="A221" i="259" s="1"/>
  <c r="A222" i="259" s="1"/>
  <c r="A223" i="259" s="1"/>
  <c r="A224" i="259" s="1"/>
  <c r="A225" i="259" s="1"/>
  <c r="A226" i="259" s="1"/>
  <c r="A227" i="259" s="1"/>
  <c r="A228" i="259" s="1"/>
  <c r="A229" i="259" s="1"/>
  <c r="A230" i="259" s="1"/>
  <c r="A231" i="259" s="1"/>
  <c r="A232" i="259" s="1"/>
  <c r="A233" i="259" s="1"/>
  <c r="A234" i="259" s="1"/>
  <c r="A235" i="259" s="1"/>
  <c r="A236" i="259" s="1"/>
  <c r="A237" i="259" s="1"/>
  <c r="A238" i="259" s="1"/>
  <c r="A239" i="259" s="1"/>
  <c r="A240" i="259" s="1"/>
  <c r="A241" i="259" s="1"/>
  <c r="A242" i="259" s="1"/>
  <c r="A243" i="259" s="1"/>
  <c r="A244" i="259" s="1"/>
  <c r="A245" i="259" s="1"/>
  <c r="A246" i="259" s="1"/>
  <c r="A247" i="259" s="1"/>
  <c r="A248" i="259" s="1"/>
  <c r="A249" i="259" s="1"/>
  <c r="A250" i="259" s="1"/>
  <c r="A10" i="255"/>
  <c r="A11" i="255" s="1"/>
  <c r="A12" i="255" s="1"/>
  <c r="A13" i="255" s="1"/>
  <c r="A14" i="255" s="1"/>
  <c r="A15" i="255" s="1"/>
  <c r="A16" i="255" s="1"/>
  <c r="A17" i="255" s="1"/>
  <c r="A18" i="255" s="1"/>
  <c r="A19" i="255" s="1"/>
  <c r="A20" i="255" s="1"/>
  <c r="A21" i="255" s="1"/>
  <c r="A22" i="255" s="1"/>
  <c r="A23" i="255" s="1"/>
  <c r="A24" i="255" s="1"/>
  <c r="A25" i="255" s="1"/>
  <c r="A26" i="255" s="1"/>
  <c r="A27" i="255" s="1"/>
  <c r="A28" i="255" s="1"/>
  <c r="A29" i="255" s="1"/>
  <c r="A30" i="255" s="1"/>
  <c r="A31" i="255" s="1"/>
  <c r="A32" i="255" s="1"/>
  <c r="A33" i="255" s="1"/>
  <c r="A34" i="255" s="1"/>
  <c r="A35" i="255" s="1"/>
  <c r="A36" i="255" s="1"/>
  <c r="A37" i="255" s="1"/>
  <c r="A38" i="255" s="1"/>
  <c r="A39" i="255" s="1"/>
  <c r="A40" i="255" s="1"/>
  <c r="A80" i="259"/>
  <c r="A81" i="259" s="1"/>
  <c r="A82" i="259" s="1"/>
  <c r="A83" i="259" s="1"/>
  <c r="A84" i="259" s="1"/>
  <c r="A85" i="259" s="1"/>
  <c r="A86" i="259" s="1"/>
  <c r="A87" i="259" s="1"/>
  <c r="A88" i="259" s="1"/>
  <c r="A89" i="259" s="1"/>
  <c r="A90" i="259" s="1"/>
  <c r="A91" i="259" s="1"/>
  <c r="A92" i="259" s="1"/>
  <c r="A93" i="259" s="1"/>
  <c r="A94" i="259" s="1"/>
  <c r="A95" i="259" s="1"/>
  <c r="A96" i="259" s="1"/>
  <c r="A97" i="259" s="1"/>
  <c r="A98" i="259" s="1"/>
  <c r="A99" i="259" s="1"/>
  <c r="A100" i="259" s="1"/>
  <c r="A101" i="259" s="1"/>
  <c r="A102" i="259" s="1"/>
  <c r="A103" i="259" s="1"/>
  <c r="A104" i="259" s="1"/>
  <c r="A105" i="259" s="1"/>
  <c r="A106" i="259" s="1"/>
  <c r="A107" i="259" s="1"/>
  <c r="A108" i="259" s="1"/>
  <c r="A109" i="259" s="1"/>
  <c r="A110" i="259" s="1"/>
  <c r="A80" i="254"/>
  <c r="A81" i="254" s="1"/>
  <c r="A82" i="254" s="1"/>
  <c r="A83" i="254" s="1"/>
  <c r="A84" i="254" s="1"/>
  <c r="A85" i="254" s="1"/>
  <c r="A86" i="254" s="1"/>
  <c r="A87" i="254" s="1"/>
  <c r="A88" i="254" s="1"/>
  <c r="A89" i="254" s="1"/>
  <c r="A90" i="254" s="1"/>
  <c r="A91" i="254" s="1"/>
  <c r="A92" i="254" s="1"/>
  <c r="A93" i="254" s="1"/>
  <c r="A94" i="254" s="1"/>
  <c r="A95" i="254" s="1"/>
  <c r="A96" i="254" s="1"/>
  <c r="A97" i="254" s="1"/>
  <c r="A98" i="254" s="1"/>
  <c r="A99" i="254" s="1"/>
  <c r="A100" i="254" s="1"/>
  <c r="A101" i="254" s="1"/>
  <c r="A102" i="254" s="1"/>
  <c r="A103" i="254" s="1"/>
  <c r="A104" i="254" s="1"/>
  <c r="A105" i="254" s="1"/>
  <c r="A106" i="254" s="1"/>
  <c r="A107" i="254" s="1"/>
  <c r="A108" i="254" s="1"/>
  <c r="A109" i="254" s="1"/>
  <c r="A110" i="254" s="1"/>
  <c r="A255" i="259"/>
  <c r="A256" i="259" s="1"/>
  <c r="A257" i="259" s="1"/>
  <c r="A258" i="259" s="1"/>
  <c r="A259" i="259" s="1"/>
  <c r="A260" i="259" s="1"/>
  <c r="A261" i="259" s="1"/>
  <c r="A262" i="259" s="1"/>
  <c r="A263" i="259" s="1"/>
  <c r="A264" i="259" s="1"/>
  <c r="A265" i="259" s="1"/>
  <c r="A266" i="259" s="1"/>
  <c r="A267" i="259" s="1"/>
  <c r="A268" i="259" s="1"/>
  <c r="A269" i="259" s="1"/>
  <c r="A270" i="259" s="1"/>
  <c r="A271" i="259" s="1"/>
  <c r="A272" i="259" s="1"/>
  <c r="A273" i="259" s="1"/>
  <c r="A274" i="259" s="1"/>
  <c r="A275" i="259" s="1"/>
  <c r="A276" i="259" s="1"/>
  <c r="A277" i="259" s="1"/>
  <c r="A278" i="259" s="1"/>
  <c r="A279" i="259" s="1"/>
  <c r="A280" i="259" s="1"/>
  <c r="A281" i="259" s="1"/>
  <c r="A282" i="259" s="1"/>
  <c r="A283" i="259" s="1"/>
  <c r="A284" i="259" s="1"/>
  <c r="A285" i="259" s="1"/>
  <c r="A10" i="254"/>
  <c r="A11" i="254" s="1"/>
  <c r="A12" i="254" s="1"/>
  <c r="A13" i="254" s="1"/>
  <c r="A14" i="254" s="1"/>
  <c r="A15" i="254" s="1"/>
  <c r="A16" i="254" s="1"/>
  <c r="A17" i="254" s="1"/>
  <c r="A18" i="254" s="1"/>
  <c r="A19" i="254" s="1"/>
  <c r="A20" i="254" s="1"/>
  <c r="A21" i="254" s="1"/>
  <c r="A22" i="254" s="1"/>
  <c r="A23" i="254" s="1"/>
  <c r="A24" i="254" s="1"/>
  <c r="A25" i="254" s="1"/>
  <c r="A26" i="254" s="1"/>
  <c r="A27" i="254" s="1"/>
  <c r="A28" i="254" s="1"/>
  <c r="A29" i="254" s="1"/>
  <c r="A30" i="254" s="1"/>
  <c r="A31" i="254" s="1"/>
  <c r="A32" i="254" s="1"/>
  <c r="A33" i="254" s="1"/>
  <c r="A34" i="254" s="1"/>
  <c r="A35" i="254" s="1"/>
  <c r="A36" i="254" s="1"/>
  <c r="A37" i="254" s="1"/>
  <c r="A38" i="254" s="1"/>
  <c r="A39" i="254" s="1"/>
  <c r="A40" i="254" s="1"/>
  <c r="A10" i="259"/>
  <c r="A11" i="259" s="1"/>
  <c r="A12" i="259" s="1"/>
  <c r="A13" i="259" s="1"/>
  <c r="A14" i="259" s="1"/>
  <c r="A15" i="259" s="1"/>
  <c r="A16" i="259" s="1"/>
  <c r="A17" i="259" s="1"/>
  <c r="A18" i="259" s="1"/>
  <c r="A19" i="259" s="1"/>
  <c r="A20" i="259" s="1"/>
  <c r="A21" i="259" s="1"/>
  <c r="A22" i="259" s="1"/>
  <c r="A23" i="259" s="1"/>
  <c r="A24" i="259" s="1"/>
  <c r="A25" i="259" s="1"/>
  <c r="A26" i="259" s="1"/>
  <c r="A27" i="259" s="1"/>
  <c r="A28" i="259" s="1"/>
  <c r="A29" i="259" s="1"/>
  <c r="A30" i="259" s="1"/>
  <c r="A31" i="259" s="1"/>
  <c r="A32" i="259" s="1"/>
  <c r="A33" i="259" s="1"/>
  <c r="A34" i="259" s="1"/>
  <c r="A35" i="259" s="1"/>
  <c r="A36" i="259" s="1"/>
  <c r="A37" i="259" s="1"/>
  <c r="A38" i="259" s="1"/>
  <c r="A39" i="259" s="1"/>
  <c r="A40" i="259" s="1"/>
  <c r="A255" i="254"/>
  <c r="A256" i="254" s="1"/>
  <c r="A257" i="254" s="1"/>
  <c r="A258" i="254" s="1"/>
  <c r="A259" i="254" s="1"/>
  <c r="A260" i="254" s="1"/>
  <c r="A261" i="254" s="1"/>
  <c r="A262" i="254" s="1"/>
  <c r="A263" i="254" s="1"/>
  <c r="A264" i="254" s="1"/>
  <c r="A265" i="254" s="1"/>
  <c r="A266" i="254" s="1"/>
  <c r="A267" i="254" s="1"/>
  <c r="A268" i="254" s="1"/>
  <c r="A269" i="254" s="1"/>
  <c r="A270" i="254" s="1"/>
  <c r="A271" i="254" s="1"/>
  <c r="A272" i="254" s="1"/>
  <c r="A273" i="254" s="1"/>
  <c r="A274" i="254" s="1"/>
  <c r="A275" i="254" s="1"/>
  <c r="A276" i="254" s="1"/>
  <c r="A277" i="254" s="1"/>
  <c r="A278" i="254" s="1"/>
  <c r="A279" i="254" s="1"/>
  <c r="A280" i="254" s="1"/>
  <c r="A281" i="254" s="1"/>
  <c r="A282" i="254" s="1"/>
  <c r="A283" i="254" s="1"/>
  <c r="A284" i="254" s="1"/>
  <c r="A285" i="254" s="1"/>
  <c r="A115" i="253"/>
  <c r="A116" i="253" s="1"/>
  <c r="A117" i="253" s="1"/>
  <c r="A118" i="253" s="1"/>
  <c r="A119" i="253" s="1"/>
  <c r="A120" i="253" s="1"/>
  <c r="A121" i="253" s="1"/>
  <c r="A122" i="253" s="1"/>
  <c r="A123" i="253" s="1"/>
  <c r="A124" i="253" s="1"/>
  <c r="A125" i="253" s="1"/>
  <c r="A126" i="253" s="1"/>
  <c r="A127" i="253" s="1"/>
  <c r="A128" i="253" s="1"/>
  <c r="A129" i="253" s="1"/>
  <c r="A130" i="253" s="1"/>
  <c r="A131" i="253" s="1"/>
  <c r="A132" i="253" s="1"/>
  <c r="A133" i="253" s="1"/>
  <c r="A134" i="253" s="1"/>
  <c r="A135" i="253" s="1"/>
  <c r="A136" i="253" s="1"/>
  <c r="A137" i="253" s="1"/>
  <c r="A138" i="253" s="1"/>
  <c r="A139" i="253" s="1"/>
  <c r="A140" i="253" s="1"/>
  <c r="A141" i="253" s="1"/>
  <c r="A142" i="253" s="1"/>
  <c r="A143" i="253" s="1"/>
  <c r="A144" i="253" s="1"/>
  <c r="A145" i="253" s="1"/>
  <c r="A10" i="260"/>
  <c r="A11" i="260" s="1"/>
  <c r="A12" i="260" s="1"/>
  <c r="A13" i="260" s="1"/>
  <c r="A14" i="260" s="1"/>
  <c r="A15" i="260" s="1"/>
  <c r="A16" i="260" s="1"/>
  <c r="A17" i="260" s="1"/>
  <c r="A18" i="260" s="1"/>
  <c r="A19" i="260" s="1"/>
  <c r="A20" i="260" s="1"/>
  <c r="A21" i="260" s="1"/>
  <c r="A22" i="260" s="1"/>
  <c r="A23" i="260" s="1"/>
  <c r="A24" i="260" s="1"/>
  <c r="A25" i="260" s="1"/>
  <c r="A26" i="260" s="1"/>
  <c r="A27" i="260" s="1"/>
  <c r="A28" i="260" s="1"/>
  <c r="A29" i="260" s="1"/>
  <c r="A30" i="260" s="1"/>
  <c r="A31" i="260" s="1"/>
  <c r="A32" i="260" s="1"/>
  <c r="A33" i="260" s="1"/>
  <c r="A34" i="260" s="1"/>
  <c r="A35" i="260" s="1"/>
  <c r="A36" i="260" s="1"/>
  <c r="A37" i="260" s="1"/>
  <c r="A38" i="260" s="1"/>
  <c r="A39" i="260" s="1"/>
  <c r="A40" i="260" s="1"/>
  <c r="A45" i="254"/>
  <c r="A46" i="254" s="1"/>
  <c r="A47" i="254" s="1"/>
  <c r="A48" i="254" s="1"/>
  <c r="A49" i="254" s="1"/>
  <c r="A50" i="254" s="1"/>
  <c r="A51" i="254" s="1"/>
  <c r="A52" i="254" s="1"/>
  <c r="A53" i="254" s="1"/>
  <c r="A54" i="254" s="1"/>
  <c r="A55" i="254" s="1"/>
  <c r="A56" i="254" s="1"/>
  <c r="A57" i="254" s="1"/>
  <c r="A58" i="254" s="1"/>
  <c r="A59" i="254" s="1"/>
  <c r="A60" i="254" s="1"/>
  <c r="A61" i="254" s="1"/>
  <c r="A62" i="254" s="1"/>
  <c r="A63" i="254" s="1"/>
  <c r="A64" i="254" s="1"/>
  <c r="A65" i="254" s="1"/>
  <c r="A66" i="254" s="1"/>
  <c r="A67" i="254" s="1"/>
  <c r="A68" i="254" s="1"/>
  <c r="A69" i="254" s="1"/>
  <c r="A70" i="254" s="1"/>
  <c r="A71" i="254" s="1"/>
  <c r="A72" i="254" s="1"/>
  <c r="A73" i="254" s="1"/>
  <c r="A74" i="254" s="1"/>
  <c r="A75" i="254" s="1"/>
  <c r="A185" i="258"/>
  <c r="A186" i="258" s="1"/>
  <c r="A187" i="258" s="1"/>
  <c r="A188" i="258" s="1"/>
  <c r="A189" i="258" s="1"/>
  <c r="A190" i="258" s="1"/>
  <c r="A191" i="258" s="1"/>
  <c r="A192" i="258" s="1"/>
  <c r="A193" i="258" s="1"/>
  <c r="A194" i="258" s="1"/>
  <c r="A195" i="258" s="1"/>
  <c r="A196" i="258" s="1"/>
  <c r="A197" i="258" s="1"/>
  <c r="A198" i="258" s="1"/>
  <c r="A199" i="258" s="1"/>
  <c r="A200" i="258" s="1"/>
  <c r="A201" i="258" s="1"/>
  <c r="A202" i="258" s="1"/>
  <c r="A203" i="258" s="1"/>
  <c r="A204" i="258" s="1"/>
  <c r="A205" i="258" s="1"/>
  <c r="A206" i="258" s="1"/>
  <c r="A207" i="258" s="1"/>
  <c r="A208" i="258" s="1"/>
  <c r="A209" i="258" s="1"/>
  <c r="A210" i="258" s="1"/>
  <c r="A211" i="258" s="1"/>
  <c r="A212" i="258" s="1"/>
  <c r="A213" i="258" s="1"/>
  <c r="A214" i="258" s="1"/>
  <c r="A215" i="258" s="1"/>
  <c r="A150" i="252"/>
  <c r="A151" i="252" s="1"/>
  <c r="A152" i="252" s="1"/>
  <c r="A153" i="252" s="1"/>
  <c r="A154" i="252" s="1"/>
  <c r="A155" i="252" s="1"/>
  <c r="A156" i="252" s="1"/>
  <c r="A157" i="252" s="1"/>
  <c r="A158" i="252" s="1"/>
  <c r="A159" i="252" s="1"/>
  <c r="A160" i="252" s="1"/>
  <c r="A161" i="252" s="1"/>
  <c r="A162" i="252" s="1"/>
  <c r="A163" i="252" s="1"/>
  <c r="A164" i="252" s="1"/>
  <c r="A165" i="252" s="1"/>
  <c r="A166" i="252" s="1"/>
  <c r="A167" i="252" s="1"/>
  <c r="A168" i="252" s="1"/>
  <c r="A169" i="252" s="1"/>
  <c r="A170" i="252" s="1"/>
  <c r="A171" i="252" s="1"/>
  <c r="A172" i="252" s="1"/>
  <c r="A173" i="252" s="1"/>
  <c r="A174" i="252" s="1"/>
  <c r="A175" i="252" s="1"/>
  <c r="A176" i="252" s="1"/>
  <c r="A177" i="252" s="1"/>
  <c r="A178" i="252" s="1"/>
  <c r="A179" i="252" s="1"/>
  <c r="A180" i="252" s="1"/>
  <c r="A10" i="253"/>
  <c r="A11" i="253" s="1"/>
  <c r="A12" i="253" s="1"/>
  <c r="A13" i="253" s="1"/>
  <c r="A14" i="253" s="1"/>
  <c r="A15" i="253" s="1"/>
  <c r="A16" i="253" s="1"/>
  <c r="A17" i="253" s="1"/>
  <c r="A18" i="253" s="1"/>
  <c r="A19" i="253" s="1"/>
  <c r="A20" i="253" s="1"/>
  <c r="A21" i="253" s="1"/>
  <c r="A22" i="253" s="1"/>
  <c r="A23" i="253" s="1"/>
  <c r="A24" i="253" s="1"/>
  <c r="A25" i="253" s="1"/>
  <c r="A26" i="253" s="1"/>
  <c r="A27" i="253" s="1"/>
  <c r="A28" i="253" s="1"/>
  <c r="A29" i="253" s="1"/>
  <c r="A30" i="253" s="1"/>
  <c r="A31" i="253" s="1"/>
  <c r="A32" i="253" s="1"/>
  <c r="A33" i="253" s="1"/>
  <c r="A34" i="253" s="1"/>
  <c r="A35" i="253" s="1"/>
  <c r="A36" i="253" s="1"/>
  <c r="A37" i="253" s="1"/>
  <c r="A38" i="253" s="1"/>
  <c r="A39" i="253" s="1"/>
  <c r="A40" i="253" s="1"/>
  <c r="A185" i="254"/>
  <c r="A186" i="254" s="1"/>
  <c r="A187" i="254" s="1"/>
  <c r="A188" i="254" s="1"/>
  <c r="A189" i="254" s="1"/>
  <c r="A190" i="254" s="1"/>
  <c r="A191" i="254" s="1"/>
  <c r="A192" i="254" s="1"/>
  <c r="A193" i="254" s="1"/>
  <c r="A194" i="254" s="1"/>
  <c r="A195" i="254" s="1"/>
  <c r="A196" i="254" s="1"/>
  <c r="A197" i="254" s="1"/>
  <c r="A198" i="254" s="1"/>
  <c r="A199" i="254" s="1"/>
  <c r="A200" i="254" s="1"/>
  <c r="A201" i="254" s="1"/>
  <c r="A202" i="254" s="1"/>
  <c r="A203" i="254" s="1"/>
  <c r="A204" i="254" s="1"/>
  <c r="A205" i="254" s="1"/>
  <c r="A206" i="254" s="1"/>
  <c r="A207" i="254" s="1"/>
  <c r="A208" i="254" s="1"/>
  <c r="A209" i="254" s="1"/>
  <c r="A210" i="254" s="1"/>
  <c r="A211" i="254" s="1"/>
  <c r="A212" i="254" s="1"/>
  <c r="A213" i="254" s="1"/>
  <c r="A214" i="254" s="1"/>
  <c r="A215" i="254" s="1"/>
  <c r="A220" i="258"/>
  <c r="A221" i="258" s="1"/>
  <c r="A222" i="258" s="1"/>
  <c r="A223" i="258" s="1"/>
  <c r="A224" i="258" s="1"/>
  <c r="A225" i="258" s="1"/>
  <c r="A226" i="258" s="1"/>
  <c r="A227" i="258" s="1"/>
  <c r="A228" i="258" s="1"/>
  <c r="A229" i="258" s="1"/>
  <c r="A230" i="258" s="1"/>
  <c r="A231" i="258" s="1"/>
  <c r="A232" i="258" s="1"/>
  <c r="A233" i="258" s="1"/>
  <c r="A234" i="258" s="1"/>
  <c r="A235" i="258" s="1"/>
  <c r="A236" i="258" s="1"/>
  <c r="A237" i="258" s="1"/>
  <c r="A238" i="258" s="1"/>
  <c r="A239" i="258" s="1"/>
  <c r="A240" i="258" s="1"/>
  <c r="A241" i="258" s="1"/>
  <c r="A242" i="258" s="1"/>
  <c r="A243" i="258" s="1"/>
  <c r="A244" i="258" s="1"/>
  <c r="A245" i="258" s="1"/>
  <c r="A246" i="258" s="1"/>
  <c r="A247" i="258" s="1"/>
  <c r="A248" i="258" s="1"/>
  <c r="A249" i="258" s="1"/>
  <c r="A250" i="258" s="1"/>
  <c r="A45" i="253"/>
  <c r="A46" i="253" s="1"/>
  <c r="A47" i="253" s="1"/>
  <c r="A48" i="253" s="1"/>
  <c r="A49" i="253" s="1"/>
  <c r="A50" i="253" s="1"/>
  <c r="A51" i="253" s="1"/>
  <c r="A52" i="253" s="1"/>
  <c r="A53" i="253" s="1"/>
  <c r="A54" i="253" s="1"/>
  <c r="A55" i="253" s="1"/>
  <c r="A56" i="253" s="1"/>
  <c r="A57" i="253" s="1"/>
  <c r="A58" i="253" s="1"/>
  <c r="A59" i="253" s="1"/>
  <c r="A60" i="253" s="1"/>
  <c r="A61" i="253" s="1"/>
  <c r="A62" i="253" s="1"/>
  <c r="A63" i="253" s="1"/>
  <c r="A64" i="253" s="1"/>
  <c r="A65" i="253" s="1"/>
  <c r="A66" i="253" s="1"/>
  <c r="A67" i="253" s="1"/>
  <c r="A68" i="253" s="1"/>
  <c r="A69" i="253" s="1"/>
  <c r="A70" i="253" s="1"/>
  <c r="A71" i="253" s="1"/>
  <c r="A72" i="253" s="1"/>
  <c r="A73" i="253" s="1"/>
  <c r="A74" i="253" s="1"/>
  <c r="A75" i="253" s="1"/>
  <c r="A45" i="260"/>
  <c r="A46" i="260" s="1"/>
  <c r="A47" i="260" s="1"/>
  <c r="A48" i="260" s="1"/>
  <c r="A49" i="260" s="1"/>
  <c r="A50" i="260" s="1"/>
  <c r="A51" i="260" s="1"/>
  <c r="A52" i="260" s="1"/>
  <c r="A53" i="260" s="1"/>
  <c r="A54" i="260" s="1"/>
  <c r="A55" i="260" s="1"/>
  <c r="A56" i="260" s="1"/>
  <c r="A57" i="260" s="1"/>
  <c r="A58" i="260" s="1"/>
  <c r="A59" i="260" s="1"/>
  <c r="A60" i="260" s="1"/>
  <c r="A61" i="260" s="1"/>
  <c r="A62" i="260" s="1"/>
  <c r="A63" i="260" s="1"/>
  <c r="A64" i="260" s="1"/>
  <c r="A65" i="260" s="1"/>
  <c r="A66" i="260" s="1"/>
  <c r="A67" i="260" s="1"/>
  <c r="A68" i="260" s="1"/>
  <c r="A69" i="260" s="1"/>
  <c r="A70" i="260" s="1"/>
  <c r="A71" i="260" s="1"/>
  <c r="A72" i="260" s="1"/>
  <c r="A73" i="260" s="1"/>
  <c r="A74" i="260" s="1"/>
  <c r="A75" i="260" s="1"/>
  <c r="A45" i="255"/>
  <c r="A46" i="255" s="1"/>
  <c r="A47" i="255" s="1"/>
  <c r="A48" i="255" s="1"/>
  <c r="A49" i="255" s="1"/>
  <c r="A50" i="255" s="1"/>
  <c r="A51" i="255" s="1"/>
  <c r="A52" i="255" s="1"/>
  <c r="A53" i="255" s="1"/>
  <c r="A54" i="255" s="1"/>
  <c r="A55" i="255" s="1"/>
  <c r="A56" i="255" s="1"/>
  <c r="A57" i="255" s="1"/>
  <c r="A58" i="255" s="1"/>
  <c r="A59" i="255" s="1"/>
  <c r="A60" i="255" s="1"/>
  <c r="A61" i="255" s="1"/>
  <c r="A62" i="255" s="1"/>
  <c r="A63" i="255" s="1"/>
  <c r="A64" i="255" s="1"/>
  <c r="A65" i="255" s="1"/>
  <c r="A66" i="255" s="1"/>
  <c r="A67" i="255" s="1"/>
  <c r="A68" i="255" s="1"/>
  <c r="A69" i="255" s="1"/>
  <c r="A70" i="255" s="1"/>
  <c r="A71" i="255" s="1"/>
  <c r="A72" i="255" s="1"/>
  <c r="A73" i="255" s="1"/>
  <c r="A74" i="255" s="1"/>
  <c r="A75" i="255" s="1"/>
  <c r="A80" i="258"/>
  <c r="A81" i="258" s="1"/>
  <c r="A82" i="258" s="1"/>
  <c r="A83" i="258" s="1"/>
  <c r="A84" i="258" s="1"/>
  <c r="A85" i="258" s="1"/>
  <c r="A86" i="258" s="1"/>
  <c r="A87" i="258" s="1"/>
  <c r="A88" i="258" s="1"/>
  <c r="A89" i="258" s="1"/>
  <c r="A90" i="258" s="1"/>
  <c r="A91" i="258" s="1"/>
  <c r="A92" i="258" s="1"/>
  <c r="A93" i="258" s="1"/>
  <c r="A94" i="258" s="1"/>
  <c r="A95" i="258" s="1"/>
  <c r="A96" i="258" s="1"/>
  <c r="A97" i="258" s="1"/>
  <c r="A98" i="258" s="1"/>
  <c r="A99" i="258" s="1"/>
  <c r="A100" i="258" s="1"/>
  <c r="A101" i="258" s="1"/>
  <c r="A102" i="258" s="1"/>
  <c r="A103" i="258" s="1"/>
  <c r="A104" i="258" s="1"/>
  <c r="A105" i="258" s="1"/>
  <c r="A106" i="258" s="1"/>
  <c r="A107" i="258" s="1"/>
  <c r="A108" i="258" s="1"/>
  <c r="A109" i="258" s="1"/>
  <c r="A110" i="258" s="1"/>
  <c r="A115" i="252"/>
  <c r="A116" i="252" s="1"/>
  <c r="A117" i="252" s="1"/>
  <c r="A118" i="252" s="1"/>
  <c r="A119" i="252" s="1"/>
  <c r="A120" i="252" s="1"/>
  <c r="A121" i="252" s="1"/>
  <c r="A122" i="252" s="1"/>
  <c r="A123" i="252" s="1"/>
  <c r="A124" i="252" s="1"/>
  <c r="A125" i="252" s="1"/>
  <c r="A126" i="252" s="1"/>
  <c r="A127" i="252" s="1"/>
  <c r="A128" i="252" s="1"/>
  <c r="A129" i="252" s="1"/>
  <c r="A130" i="252" s="1"/>
  <c r="A131" i="252" s="1"/>
  <c r="A132" i="252" s="1"/>
  <c r="A133" i="252" s="1"/>
  <c r="A134" i="252" s="1"/>
  <c r="A135" i="252" s="1"/>
  <c r="A136" i="252" s="1"/>
  <c r="A137" i="252" s="1"/>
  <c r="A138" i="252" s="1"/>
  <c r="A139" i="252" s="1"/>
  <c r="A140" i="252" s="1"/>
  <c r="A141" i="252" s="1"/>
  <c r="A142" i="252" s="1"/>
  <c r="A143" i="252" s="1"/>
  <c r="A144" i="252" s="1"/>
  <c r="A145" i="252" s="1"/>
  <c r="A220" i="253"/>
  <c r="A221" i="253" s="1"/>
  <c r="A222" i="253" s="1"/>
  <c r="A223" i="253" s="1"/>
  <c r="A224" i="253" s="1"/>
  <c r="A225" i="253" s="1"/>
  <c r="A226" i="253" s="1"/>
  <c r="A227" i="253" s="1"/>
  <c r="A228" i="253" s="1"/>
  <c r="A229" i="253" s="1"/>
  <c r="A230" i="253" s="1"/>
  <c r="A231" i="253" s="1"/>
  <c r="A232" i="253" s="1"/>
  <c r="A233" i="253" s="1"/>
  <c r="A234" i="253" s="1"/>
  <c r="A235" i="253" s="1"/>
  <c r="A236" i="253" s="1"/>
  <c r="A237" i="253" s="1"/>
  <c r="A238" i="253" s="1"/>
  <c r="A239" i="253" s="1"/>
  <c r="A240" i="253" s="1"/>
  <c r="A241" i="253" s="1"/>
  <c r="A242" i="253" s="1"/>
  <c r="A243" i="253" s="1"/>
  <c r="A244" i="253" s="1"/>
  <c r="A245" i="253" s="1"/>
  <c r="A246" i="253" s="1"/>
  <c r="A247" i="253" s="1"/>
  <c r="A248" i="253" s="1"/>
  <c r="A249" i="253" s="1"/>
  <c r="A250" i="253" s="1"/>
  <c r="A150" i="257"/>
  <c r="A151" i="257" s="1"/>
  <c r="A152" i="257" s="1"/>
  <c r="A153" i="257" s="1"/>
  <c r="A154" i="257" s="1"/>
  <c r="A155" i="257" s="1"/>
  <c r="A156" i="257" s="1"/>
  <c r="A157" i="257" s="1"/>
  <c r="A158" i="257" s="1"/>
  <c r="A159" i="257" s="1"/>
  <c r="A160" i="257" s="1"/>
  <c r="A161" i="257" s="1"/>
  <c r="A162" i="257" s="1"/>
  <c r="A163" i="257" s="1"/>
  <c r="A164" i="257" s="1"/>
  <c r="A165" i="257" s="1"/>
  <c r="A166" i="257" s="1"/>
  <c r="A167" i="257" s="1"/>
  <c r="A168" i="257" s="1"/>
  <c r="A169" i="257" s="1"/>
  <c r="A170" i="257" s="1"/>
  <c r="A171" i="257" s="1"/>
  <c r="A172" i="257" s="1"/>
  <c r="A173" i="257" s="1"/>
  <c r="A174" i="257" s="1"/>
  <c r="A175" i="257" s="1"/>
  <c r="A176" i="257" s="1"/>
  <c r="A177" i="257" s="1"/>
  <c r="A178" i="257" s="1"/>
  <c r="A179" i="257" s="1"/>
  <c r="A180" i="257" s="1"/>
  <c r="A185" i="259"/>
  <c r="A186" i="259" s="1"/>
  <c r="A187" i="259" s="1"/>
  <c r="A188" i="259" s="1"/>
  <c r="A189" i="259" s="1"/>
  <c r="A190" i="259" s="1"/>
  <c r="A191" i="259" s="1"/>
  <c r="A192" i="259" s="1"/>
  <c r="A193" i="259" s="1"/>
  <c r="A194" i="259" s="1"/>
  <c r="A195" i="259" s="1"/>
  <c r="A196" i="259" s="1"/>
  <c r="A197" i="259" s="1"/>
  <c r="A198" i="259" s="1"/>
  <c r="A199" i="259" s="1"/>
  <c r="A200" i="259" s="1"/>
  <c r="A201" i="259" s="1"/>
  <c r="A202" i="259" s="1"/>
  <c r="A203" i="259" s="1"/>
  <c r="A204" i="259" s="1"/>
  <c r="A205" i="259" s="1"/>
  <c r="A206" i="259" s="1"/>
  <c r="A207" i="259" s="1"/>
  <c r="A208" i="259" s="1"/>
  <c r="A209" i="259" s="1"/>
  <c r="A210" i="259" s="1"/>
  <c r="A211" i="259" s="1"/>
  <c r="A212" i="259" s="1"/>
  <c r="A213" i="259" s="1"/>
  <c r="A214" i="259" s="1"/>
  <c r="A215" i="259" s="1"/>
  <c r="A220" i="257"/>
  <c r="A221" i="257" s="1"/>
  <c r="A222" i="257" s="1"/>
  <c r="A223" i="257" s="1"/>
  <c r="A224" i="257" s="1"/>
  <c r="A225" i="257" s="1"/>
  <c r="A226" i="257" s="1"/>
  <c r="A227" i="257" s="1"/>
  <c r="A228" i="257" s="1"/>
  <c r="A229" i="257" s="1"/>
  <c r="A230" i="257" s="1"/>
  <c r="A231" i="257" s="1"/>
  <c r="A232" i="257" s="1"/>
  <c r="A233" i="257" s="1"/>
  <c r="A234" i="257" s="1"/>
  <c r="A235" i="257" s="1"/>
  <c r="A236" i="257" s="1"/>
  <c r="A237" i="257" s="1"/>
  <c r="A238" i="257" s="1"/>
  <c r="A239" i="257" s="1"/>
  <c r="A240" i="257" s="1"/>
  <c r="A241" i="257" s="1"/>
  <c r="A242" i="257" s="1"/>
  <c r="A243" i="257" s="1"/>
  <c r="A244" i="257" s="1"/>
  <c r="A245" i="257" s="1"/>
  <c r="A246" i="257" s="1"/>
  <c r="A247" i="257" s="1"/>
  <c r="A248" i="257" s="1"/>
  <c r="A249" i="257" s="1"/>
  <c r="A250" i="257" s="1"/>
  <c r="B5" i="259"/>
  <c r="A45" i="257"/>
  <c r="A46" i="257" s="1"/>
  <c r="A47" i="257" s="1"/>
  <c r="A48" i="257" s="1"/>
  <c r="A49" i="257" s="1"/>
  <c r="A50" i="257" s="1"/>
  <c r="A51" i="257" s="1"/>
  <c r="A52" i="257" s="1"/>
  <c r="A53" i="257" s="1"/>
  <c r="A54" i="257" s="1"/>
  <c r="A55" i="257" s="1"/>
  <c r="A56" i="257" s="1"/>
  <c r="A57" i="257" s="1"/>
  <c r="A58" i="257" s="1"/>
  <c r="A59" i="257" s="1"/>
  <c r="A60" i="257" s="1"/>
  <c r="A61" i="257" s="1"/>
  <c r="A62" i="257" s="1"/>
  <c r="A63" i="257" s="1"/>
  <c r="A64" i="257" s="1"/>
  <c r="A65" i="257" s="1"/>
  <c r="A66" i="257" s="1"/>
  <c r="A67" i="257" s="1"/>
  <c r="A68" i="257" s="1"/>
  <c r="A69" i="257" s="1"/>
  <c r="A70" i="257" s="1"/>
  <c r="A71" i="257" s="1"/>
  <c r="A72" i="257" s="1"/>
  <c r="A73" i="257" s="1"/>
  <c r="A74" i="257" s="1"/>
  <c r="A75" i="257" s="1"/>
  <c r="A115" i="255"/>
  <c r="A116" i="255" s="1"/>
  <c r="A117" i="255" s="1"/>
  <c r="A118" i="255" s="1"/>
  <c r="A119" i="255" s="1"/>
  <c r="A120" i="255" s="1"/>
  <c r="A121" i="255" s="1"/>
  <c r="A122" i="255" s="1"/>
  <c r="A123" i="255" s="1"/>
  <c r="A124" i="255" s="1"/>
  <c r="A125" i="255" s="1"/>
  <c r="A126" i="255" s="1"/>
  <c r="A127" i="255" s="1"/>
  <c r="A128" i="255" s="1"/>
  <c r="A129" i="255" s="1"/>
  <c r="A130" i="255" s="1"/>
  <c r="A131" i="255" s="1"/>
  <c r="A132" i="255" s="1"/>
  <c r="A133" i="255" s="1"/>
  <c r="A134" i="255" s="1"/>
  <c r="A135" i="255" s="1"/>
  <c r="A136" i="255" s="1"/>
  <c r="A137" i="255" s="1"/>
  <c r="A138" i="255" s="1"/>
  <c r="A139" i="255" s="1"/>
  <c r="A140" i="255" s="1"/>
  <c r="A141" i="255" s="1"/>
  <c r="A142" i="255" s="1"/>
  <c r="A143" i="255" s="1"/>
  <c r="A144" i="255" s="1"/>
  <c r="A145" i="255" s="1"/>
  <c r="A115" i="259"/>
  <c r="A116" i="259" s="1"/>
  <c r="A117" i="259" s="1"/>
  <c r="A118" i="259" s="1"/>
  <c r="A119" i="259" s="1"/>
  <c r="A120" i="259" s="1"/>
  <c r="A121" i="259" s="1"/>
  <c r="A122" i="259" s="1"/>
  <c r="A123" i="259" s="1"/>
  <c r="A124" i="259" s="1"/>
  <c r="A125" i="259" s="1"/>
  <c r="A126" i="259" s="1"/>
  <c r="A127" i="259" s="1"/>
  <c r="A128" i="259" s="1"/>
  <c r="A129" i="259" s="1"/>
  <c r="A130" i="259" s="1"/>
  <c r="A131" i="259" s="1"/>
  <c r="A132" i="259" s="1"/>
  <c r="A133" i="259" s="1"/>
  <c r="A134" i="259" s="1"/>
  <c r="A135" i="259" s="1"/>
  <c r="A136" i="259" s="1"/>
  <c r="A137" i="259" s="1"/>
  <c r="A138" i="259" s="1"/>
  <c r="A139" i="259" s="1"/>
  <c r="A140" i="259" s="1"/>
  <c r="A141" i="259" s="1"/>
  <c r="A142" i="259" s="1"/>
  <c r="A143" i="259" s="1"/>
  <c r="A144" i="259" s="1"/>
  <c r="A145" i="259" s="1"/>
  <c r="A115" i="260"/>
  <c r="A116" i="260" s="1"/>
  <c r="A117" i="260" s="1"/>
  <c r="A118" i="260" s="1"/>
  <c r="A119" i="260" s="1"/>
  <c r="A120" i="260" s="1"/>
  <c r="A121" i="260" s="1"/>
  <c r="A122" i="260" s="1"/>
  <c r="A123" i="260" s="1"/>
  <c r="A124" i="260" s="1"/>
  <c r="A125" i="260" s="1"/>
  <c r="A126" i="260" s="1"/>
  <c r="A127" i="260" s="1"/>
  <c r="A128" i="260" s="1"/>
  <c r="A129" i="260" s="1"/>
  <c r="A130" i="260" s="1"/>
  <c r="A131" i="260" s="1"/>
  <c r="A132" i="260" s="1"/>
  <c r="A133" i="260" s="1"/>
  <c r="A134" i="260" s="1"/>
  <c r="A135" i="260" s="1"/>
  <c r="A136" i="260" s="1"/>
  <c r="A137" i="260" s="1"/>
  <c r="A138" i="260" s="1"/>
  <c r="A139" i="260" s="1"/>
  <c r="A140" i="260" s="1"/>
  <c r="A141" i="260" s="1"/>
  <c r="A142" i="260" s="1"/>
  <c r="A143" i="260" s="1"/>
  <c r="A144" i="260" s="1"/>
  <c r="A145" i="260" s="1"/>
  <c r="A10" i="252"/>
  <c r="A11" i="252" s="1"/>
  <c r="A12" i="252" s="1"/>
  <c r="A13" i="252" s="1"/>
  <c r="A14" i="252" s="1"/>
  <c r="A15" i="252" s="1"/>
  <c r="A16" i="252" s="1"/>
  <c r="A17" i="252" s="1"/>
  <c r="A18" i="252" s="1"/>
  <c r="A19" i="252" s="1"/>
  <c r="A20" i="252" s="1"/>
  <c r="A21" i="252" s="1"/>
  <c r="A22" i="252" s="1"/>
  <c r="A23" i="252" s="1"/>
  <c r="A24" i="252" s="1"/>
  <c r="A25" i="252" s="1"/>
  <c r="A26" i="252" s="1"/>
  <c r="A27" i="252" s="1"/>
  <c r="A28" i="252" s="1"/>
  <c r="A29" i="252" s="1"/>
  <c r="A30" i="252" s="1"/>
  <c r="A31" i="252" s="1"/>
  <c r="A32" i="252" s="1"/>
  <c r="A33" i="252" s="1"/>
  <c r="A34" i="252" s="1"/>
  <c r="A35" i="252" s="1"/>
  <c r="A36" i="252" s="1"/>
  <c r="A37" i="252" s="1"/>
  <c r="A38" i="252" s="1"/>
  <c r="A39" i="252" s="1"/>
  <c r="A40" i="252" s="1"/>
  <c r="A80" i="257"/>
  <c r="A81" i="257" s="1"/>
  <c r="A82" i="257" s="1"/>
  <c r="A83" i="257" s="1"/>
  <c r="A84" i="257" s="1"/>
  <c r="A85" i="257" s="1"/>
  <c r="A86" i="257" s="1"/>
  <c r="A87" i="257" s="1"/>
  <c r="A88" i="257" s="1"/>
  <c r="A89" i="257" s="1"/>
  <c r="A90" i="257" s="1"/>
  <c r="A91" i="257" s="1"/>
  <c r="A92" i="257" s="1"/>
  <c r="A93" i="257" s="1"/>
  <c r="A94" i="257" s="1"/>
  <c r="A95" i="257" s="1"/>
  <c r="A96" i="257" s="1"/>
  <c r="A97" i="257" s="1"/>
  <c r="A98" i="257" s="1"/>
  <c r="A99" i="257" s="1"/>
  <c r="A100" i="257" s="1"/>
  <c r="A101" i="257" s="1"/>
  <c r="A102" i="257" s="1"/>
  <c r="A103" i="257" s="1"/>
  <c r="A104" i="257" s="1"/>
  <c r="A105" i="257" s="1"/>
  <c r="A106" i="257" s="1"/>
  <c r="A107" i="257" s="1"/>
  <c r="A108" i="257" s="1"/>
  <c r="A109" i="257" s="1"/>
  <c r="A110" i="257" s="1"/>
  <c r="A45" i="259"/>
  <c r="A46" i="259" s="1"/>
  <c r="A47" i="259" s="1"/>
  <c r="A48" i="259" s="1"/>
  <c r="A49" i="259" s="1"/>
  <c r="A50" i="259" s="1"/>
  <c r="A51" i="259" s="1"/>
  <c r="A52" i="259" s="1"/>
  <c r="A53" i="259" s="1"/>
  <c r="A54" i="259" s="1"/>
  <c r="A55" i="259" s="1"/>
  <c r="A56" i="259" s="1"/>
  <c r="A57" i="259" s="1"/>
  <c r="A58" i="259" s="1"/>
  <c r="A59" i="259" s="1"/>
  <c r="A60" i="259" s="1"/>
  <c r="A61" i="259" s="1"/>
  <c r="A62" i="259" s="1"/>
  <c r="A63" i="259" s="1"/>
  <c r="A64" i="259" s="1"/>
  <c r="A65" i="259" s="1"/>
  <c r="A66" i="259" s="1"/>
  <c r="A67" i="259" s="1"/>
  <c r="A68" i="259" s="1"/>
  <c r="A69" i="259" s="1"/>
  <c r="A70" i="259" s="1"/>
  <c r="A71" i="259" s="1"/>
  <c r="A72" i="259" s="1"/>
  <c r="A73" i="259" s="1"/>
  <c r="A74" i="259" s="1"/>
  <c r="A75" i="259" s="1"/>
  <c r="A220" i="260"/>
  <c r="A221" i="260" s="1"/>
  <c r="A222" i="260" s="1"/>
  <c r="A223" i="260" s="1"/>
  <c r="A224" i="260" s="1"/>
  <c r="A225" i="260" s="1"/>
  <c r="A226" i="260" s="1"/>
  <c r="A227" i="260" s="1"/>
  <c r="A228" i="260" s="1"/>
  <c r="A229" i="260" s="1"/>
  <c r="A230" i="260" s="1"/>
  <c r="A231" i="260" s="1"/>
  <c r="A232" i="260" s="1"/>
  <c r="A233" i="260" s="1"/>
  <c r="A234" i="260" s="1"/>
  <c r="A235" i="260" s="1"/>
  <c r="A236" i="260" s="1"/>
  <c r="A237" i="260" s="1"/>
  <c r="A238" i="260" s="1"/>
  <c r="A239" i="260" s="1"/>
  <c r="A240" i="260" s="1"/>
  <c r="A241" i="260" s="1"/>
  <c r="A242" i="260" s="1"/>
  <c r="A243" i="260" s="1"/>
  <c r="A244" i="260" s="1"/>
  <c r="A245" i="260" s="1"/>
  <c r="A246" i="260" s="1"/>
  <c r="A247" i="260" s="1"/>
  <c r="A248" i="260" s="1"/>
  <c r="A249" i="260" s="1"/>
  <c r="A250" i="260" s="1"/>
  <c r="A185" i="255"/>
  <c r="A186" i="255" s="1"/>
  <c r="A187" i="255" s="1"/>
  <c r="A188" i="255" s="1"/>
  <c r="A189" i="255" s="1"/>
  <c r="A190" i="255" s="1"/>
  <c r="A191" i="255" s="1"/>
  <c r="A192" i="255" s="1"/>
  <c r="A193" i="255" s="1"/>
  <c r="A194" i="255" s="1"/>
  <c r="A195" i="255" s="1"/>
  <c r="A196" i="255" s="1"/>
  <c r="A197" i="255" s="1"/>
  <c r="A198" i="255" s="1"/>
  <c r="A199" i="255" s="1"/>
  <c r="A200" i="255" s="1"/>
  <c r="A201" i="255" s="1"/>
  <c r="A202" i="255" s="1"/>
  <c r="A203" i="255" s="1"/>
  <c r="A204" i="255" s="1"/>
  <c r="A205" i="255" s="1"/>
  <c r="A206" i="255" s="1"/>
  <c r="A207" i="255" s="1"/>
  <c r="A208" i="255" s="1"/>
  <c r="A209" i="255" s="1"/>
  <c r="A210" i="255" s="1"/>
  <c r="A211" i="255" s="1"/>
  <c r="A212" i="255" s="1"/>
  <c r="A213" i="255" s="1"/>
  <c r="A214" i="255" s="1"/>
  <c r="A215" i="255" s="1"/>
  <c r="A255" i="258"/>
  <c r="A256" i="258" s="1"/>
  <c r="A257" i="258" s="1"/>
  <c r="A258" i="258" s="1"/>
  <c r="A259" i="258" s="1"/>
  <c r="A260" i="258" s="1"/>
  <c r="A261" i="258" s="1"/>
  <c r="A262" i="258" s="1"/>
  <c r="A263" i="258" s="1"/>
  <c r="A264" i="258" s="1"/>
  <c r="A265" i="258" s="1"/>
  <c r="A266" i="258" s="1"/>
  <c r="A267" i="258" s="1"/>
  <c r="A268" i="258" s="1"/>
  <c r="A269" i="258" s="1"/>
  <c r="A270" i="258" s="1"/>
  <c r="A271" i="258" s="1"/>
  <c r="A272" i="258" s="1"/>
  <c r="A273" i="258" s="1"/>
  <c r="A274" i="258" s="1"/>
  <c r="A275" i="258" s="1"/>
  <c r="A276" i="258" s="1"/>
  <c r="A277" i="258" s="1"/>
  <c r="A278" i="258" s="1"/>
  <c r="A279" i="258" s="1"/>
  <c r="A280" i="258" s="1"/>
  <c r="A281" i="258" s="1"/>
  <c r="A282" i="258" s="1"/>
  <c r="A283" i="258" s="1"/>
  <c r="A284" i="258" s="1"/>
  <c r="A285" i="258" s="1"/>
  <c r="A45" i="261"/>
  <c r="A46" i="261" s="1"/>
  <c r="A47" i="261" s="1"/>
  <c r="A48" i="261" s="1"/>
  <c r="A49" i="261" s="1"/>
  <c r="A50" i="261" s="1"/>
  <c r="A51" i="261" s="1"/>
  <c r="A52" i="261" s="1"/>
  <c r="A53" i="261" s="1"/>
  <c r="A54" i="261" s="1"/>
  <c r="A55" i="261" s="1"/>
  <c r="A56" i="261" s="1"/>
  <c r="A57" i="261" s="1"/>
  <c r="A58" i="261" s="1"/>
  <c r="A59" i="261" s="1"/>
  <c r="A60" i="261" s="1"/>
  <c r="A61" i="261" s="1"/>
  <c r="A62" i="261" s="1"/>
  <c r="A63" i="261" s="1"/>
  <c r="A64" i="261" s="1"/>
  <c r="A65" i="261" s="1"/>
  <c r="A66" i="261" s="1"/>
  <c r="A67" i="261" s="1"/>
  <c r="A68" i="261" s="1"/>
  <c r="A69" i="261" s="1"/>
  <c r="A70" i="261" s="1"/>
  <c r="A71" i="261" s="1"/>
  <c r="A72" i="261" s="1"/>
  <c r="A73" i="261" s="1"/>
  <c r="A74" i="261" s="1"/>
  <c r="A75" i="261" s="1"/>
  <c r="A255" i="257"/>
  <c r="A256" i="257" s="1"/>
  <c r="A257" i="257" s="1"/>
  <c r="A258" i="257" s="1"/>
  <c r="A259" i="257" s="1"/>
  <c r="A260" i="257" s="1"/>
  <c r="A261" i="257" s="1"/>
  <c r="A262" i="257" s="1"/>
  <c r="A263" i="257" s="1"/>
  <c r="A264" i="257" s="1"/>
  <c r="A265" i="257" s="1"/>
  <c r="A266" i="257" s="1"/>
  <c r="A267" i="257" s="1"/>
  <c r="A268" i="257" s="1"/>
  <c r="A269" i="257" s="1"/>
  <c r="A270" i="257" s="1"/>
  <c r="A271" i="257" s="1"/>
  <c r="A272" i="257" s="1"/>
  <c r="A273" i="257" s="1"/>
  <c r="A274" i="257" s="1"/>
  <c r="A275" i="257" s="1"/>
  <c r="A276" i="257" s="1"/>
  <c r="A277" i="257" s="1"/>
  <c r="A278" i="257" s="1"/>
  <c r="A279" i="257" s="1"/>
  <c r="A280" i="257" s="1"/>
  <c r="A281" i="257" s="1"/>
  <c r="A282" i="257" s="1"/>
  <c r="A283" i="257" s="1"/>
  <c r="A284" i="257" s="1"/>
  <c r="A285" i="257" s="1"/>
  <c r="A150" i="259"/>
  <c r="A151" i="259" s="1"/>
  <c r="A152" i="259" s="1"/>
  <c r="A153" i="259" s="1"/>
  <c r="A154" i="259" s="1"/>
  <c r="A155" i="259" s="1"/>
  <c r="A156" i="259" s="1"/>
  <c r="A157" i="259" s="1"/>
  <c r="A158" i="259" s="1"/>
  <c r="A159" i="259" s="1"/>
  <c r="A160" i="259" s="1"/>
  <c r="A161" i="259" s="1"/>
  <c r="A162" i="259" s="1"/>
  <c r="A163" i="259" s="1"/>
  <c r="A164" i="259" s="1"/>
  <c r="A165" i="259" s="1"/>
  <c r="A166" i="259" s="1"/>
  <c r="A167" i="259" s="1"/>
  <c r="A168" i="259" s="1"/>
  <c r="A169" i="259" s="1"/>
  <c r="A170" i="259" s="1"/>
  <c r="A171" i="259" s="1"/>
  <c r="A172" i="259" s="1"/>
  <c r="A173" i="259" s="1"/>
  <c r="A174" i="259" s="1"/>
  <c r="A175" i="259" s="1"/>
  <c r="A176" i="259" s="1"/>
  <c r="A177" i="259" s="1"/>
  <c r="A178" i="259" s="1"/>
  <c r="A179" i="259" s="1"/>
  <c r="A180" i="259" s="1"/>
  <c r="A220" i="251"/>
  <c r="A221" i="251" s="1"/>
  <c r="A222" i="251" s="1"/>
  <c r="A223" i="251" s="1"/>
  <c r="A224" i="251" s="1"/>
  <c r="A225" i="251" s="1"/>
  <c r="A226" i="251" s="1"/>
  <c r="A227" i="251" s="1"/>
  <c r="A228" i="251" s="1"/>
  <c r="A229" i="251" s="1"/>
  <c r="A230" i="251" s="1"/>
  <c r="A231" i="251" s="1"/>
  <c r="A232" i="251" s="1"/>
  <c r="A233" i="251" s="1"/>
  <c r="A234" i="251" s="1"/>
  <c r="A235" i="251" s="1"/>
  <c r="A236" i="251" s="1"/>
  <c r="A237" i="251" s="1"/>
  <c r="A238" i="251" s="1"/>
  <c r="A239" i="251" s="1"/>
  <c r="A240" i="251" s="1"/>
  <c r="A241" i="251" s="1"/>
  <c r="A242" i="251" s="1"/>
  <c r="A243" i="251" s="1"/>
  <c r="A244" i="251" s="1"/>
  <c r="A245" i="251" s="1"/>
  <c r="A246" i="251" s="1"/>
  <c r="A247" i="251" s="1"/>
  <c r="A248" i="251" s="1"/>
  <c r="A249" i="251" s="1"/>
  <c r="A250" i="251" s="1"/>
  <c r="A115" i="244"/>
  <c r="A116" i="244" s="1"/>
  <c r="A117" i="244" s="1"/>
  <c r="A118" i="244" s="1"/>
  <c r="A119" i="244" s="1"/>
  <c r="A120" i="244" s="1"/>
  <c r="A121" i="244" s="1"/>
  <c r="A122" i="244" s="1"/>
  <c r="A123" i="244" s="1"/>
  <c r="A124" i="244" s="1"/>
  <c r="A125" i="244" s="1"/>
  <c r="A126" i="244" s="1"/>
  <c r="A127" i="244" s="1"/>
  <c r="A128" i="244" s="1"/>
  <c r="A129" i="244" s="1"/>
  <c r="A130" i="244" s="1"/>
  <c r="A131" i="244" s="1"/>
  <c r="A132" i="244" s="1"/>
  <c r="A133" i="244" s="1"/>
  <c r="A134" i="244" s="1"/>
  <c r="A135" i="244" s="1"/>
  <c r="A136" i="244" s="1"/>
  <c r="A137" i="244" s="1"/>
  <c r="A138" i="244" s="1"/>
  <c r="A139" i="244" s="1"/>
  <c r="A140" i="244" s="1"/>
  <c r="A141" i="244" s="1"/>
  <c r="A142" i="244" s="1"/>
  <c r="A143" i="244" s="1"/>
  <c r="A144" i="244" s="1"/>
  <c r="A145" i="244" s="1"/>
  <c r="A115" i="250"/>
  <c r="A116" i="250" s="1"/>
  <c r="A117" i="250" s="1"/>
  <c r="A118" i="250" s="1"/>
  <c r="A119" i="250" s="1"/>
  <c r="A120" i="250" s="1"/>
  <c r="A121" i="250" s="1"/>
  <c r="A122" i="250" s="1"/>
  <c r="A123" i="250" s="1"/>
  <c r="A124" i="250" s="1"/>
  <c r="A125" i="250" s="1"/>
  <c r="A126" i="250" s="1"/>
  <c r="A127" i="250" s="1"/>
  <c r="A128" i="250" s="1"/>
  <c r="A129" i="250" s="1"/>
  <c r="A130" i="250" s="1"/>
  <c r="A131" i="250" s="1"/>
  <c r="A132" i="250" s="1"/>
  <c r="A133" i="250" s="1"/>
  <c r="A134" i="250" s="1"/>
  <c r="A135" i="250" s="1"/>
  <c r="A136" i="250" s="1"/>
  <c r="A137" i="250" s="1"/>
  <c r="A138" i="250" s="1"/>
  <c r="A139" i="250" s="1"/>
  <c r="A140" i="250" s="1"/>
  <c r="A141" i="250" s="1"/>
  <c r="A142" i="250" s="1"/>
  <c r="A143" i="250" s="1"/>
  <c r="A144" i="250" s="1"/>
  <c r="A145" i="250" s="1"/>
  <c r="A185" i="245"/>
  <c r="A186" i="245" s="1"/>
  <c r="A187" i="245" s="1"/>
  <c r="A188" i="245" s="1"/>
  <c r="A189" i="245" s="1"/>
  <c r="A190" i="245" s="1"/>
  <c r="A191" i="245" s="1"/>
  <c r="A192" i="245" s="1"/>
  <c r="A193" i="245" s="1"/>
  <c r="A194" i="245" s="1"/>
  <c r="A195" i="245" s="1"/>
  <c r="A196" i="245" s="1"/>
  <c r="A197" i="245" s="1"/>
  <c r="A198" i="245" s="1"/>
  <c r="A199" i="245" s="1"/>
  <c r="A200" i="245" s="1"/>
  <c r="A201" i="245" s="1"/>
  <c r="A202" i="245" s="1"/>
  <c r="A203" i="245" s="1"/>
  <c r="A204" i="245" s="1"/>
  <c r="A205" i="245" s="1"/>
  <c r="A206" i="245" s="1"/>
  <c r="A207" i="245" s="1"/>
  <c r="A208" i="245" s="1"/>
  <c r="A209" i="245" s="1"/>
  <c r="A210" i="245" s="1"/>
  <c r="A211" i="245" s="1"/>
  <c r="A212" i="245" s="1"/>
  <c r="A213" i="245" s="1"/>
  <c r="A214" i="245" s="1"/>
  <c r="A215" i="245" s="1"/>
  <c r="A255" i="251"/>
  <c r="A256" i="251" s="1"/>
  <c r="A257" i="251" s="1"/>
  <c r="A258" i="251" s="1"/>
  <c r="A259" i="251" s="1"/>
  <c r="A260" i="251" s="1"/>
  <c r="A261" i="251" s="1"/>
  <c r="A262" i="251" s="1"/>
  <c r="A263" i="251" s="1"/>
  <c r="A264" i="251" s="1"/>
  <c r="A265" i="251" s="1"/>
  <c r="A266" i="251" s="1"/>
  <c r="A267" i="251" s="1"/>
  <c r="A268" i="251" s="1"/>
  <c r="A269" i="251" s="1"/>
  <c r="A270" i="251" s="1"/>
  <c r="A271" i="251" s="1"/>
  <c r="A272" i="251" s="1"/>
  <c r="A273" i="251" s="1"/>
  <c r="A274" i="251" s="1"/>
  <c r="A275" i="251" s="1"/>
  <c r="A276" i="251" s="1"/>
  <c r="A277" i="251" s="1"/>
  <c r="A278" i="251" s="1"/>
  <c r="A279" i="251" s="1"/>
  <c r="A280" i="251" s="1"/>
  <c r="A281" i="251" s="1"/>
  <c r="A282" i="251" s="1"/>
  <c r="A283" i="251" s="1"/>
  <c r="A284" i="251" s="1"/>
  <c r="A285" i="251" s="1"/>
  <c r="A150" i="245"/>
  <c r="A151" i="245" s="1"/>
  <c r="A152" i="245" s="1"/>
  <c r="A153" i="245" s="1"/>
  <c r="A154" i="245" s="1"/>
  <c r="A155" i="245" s="1"/>
  <c r="A156" i="245" s="1"/>
  <c r="A157" i="245" s="1"/>
  <c r="A158" i="245" s="1"/>
  <c r="A159" i="245" s="1"/>
  <c r="A160" i="245" s="1"/>
  <c r="A161" i="245" s="1"/>
  <c r="A162" i="245" s="1"/>
  <c r="A163" i="245" s="1"/>
  <c r="A164" i="245" s="1"/>
  <c r="A165" i="245" s="1"/>
  <c r="A166" i="245" s="1"/>
  <c r="A167" i="245" s="1"/>
  <c r="A168" i="245" s="1"/>
  <c r="A169" i="245" s="1"/>
  <c r="A170" i="245" s="1"/>
  <c r="A171" i="245" s="1"/>
  <c r="A172" i="245" s="1"/>
  <c r="A173" i="245" s="1"/>
  <c r="A174" i="245" s="1"/>
  <c r="A175" i="245" s="1"/>
  <c r="A176" i="245" s="1"/>
  <c r="A177" i="245" s="1"/>
  <c r="A178" i="245" s="1"/>
  <c r="A179" i="245" s="1"/>
  <c r="A180" i="245" s="1"/>
  <c r="A80" i="242"/>
  <c r="A81" i="242" s="1"/>
  <c r="A82" i="242" s="1"/>
  <c r="A83" i="242" s="1"/>
  <c r="A84" i="242" s="1"/>
  <c r="A85" i="242" s="1"/>
  <c r="A86" i="242" s="1"/>
  <c r="A87" i="242" s="1"/>
  <c r="A88" i="242" s="1"/>
  <c r="A89" i="242" s="1"/>
  <c r="A90" i="242" s="1"/>
  <c r="A91" i="242" s="1"/>
  <c r="A92" i="242" s="1"/>
  <c r="A93" i="242" s="1"/>
  <c r="A94" i="242" s="1"/>
  <c r="A95" i="242" s="1"/>
  <c r="A96" i="242" s="1"/>
  <c r="A97" i="242" s="1"/>
  <c r="A98" i="242" s="1"/>
  <c r="A99" i="242" s="1"/>
  <c r="A100" i="242" s="1"/>
  <c r="A101" i="242" s="1"/>
  <c r="A102" i="242" s="1"/>
  <c r="A103" i="242" s="1"/>
  <c r="A104" i="242" s="1"/>
  <c r="A105" i="242" s="1"/>
  <c r="A106" i="242" s="1"/>
  <c r="A107" i="242" s="1"/>
  <c r="A108" i="242" s="1"/>
  <c r="A109" i="242" s="1"/>
  <c r="A110" i="242" s="1"/>
  <c r="A150" i="251"/>
  <c r="A151" i="251" s="1"/>
  <c r="A152" i="251" s="1"/>
  <c r="A153" i="251" s="1"/>
  <c r="A154" i="251" s="1"/>
  <c r="A155" i="251" s="1"/>
  <c r="A156" i="251" s="1"/>
  <c r="A157" i="251" s="1"/>
  <c r="A158" i="251" s="1"/>
  <c r="A159" i="251" s="1"/>
  <c r="A160" i="251" s="1"/>
  <c r="A161" i="251" s="1"/>
  <c r="A162" i="251" s="1"/>
  <c r="A163" i="251" s="1"/>
  <c r="A164" i="251" s="1"/>
  <c r="A165" i="251" s="1"/>
  <c r="A166" i="251" s="1"/>
  <c r="A167" i="251" s="1"/>
  <c r="A168" i="251" s="1"/>
  <c r="A169" i="251" s="1"/>
  <c r="A170" i="251" s="1"/>
  <c r="A171" i="251" s="1"/>
  <c r="A172" i="251" s="1"/>
  <c r="A173" i="251" s="1"/>
  <c r="A174" i="251" s="1"/>
  <c r="A175" i="251" s="1"/>
  <c r="A176" i="251" s="1"/>
  <c r="A177" i="251" s="1"/>
  <c r="A178" i="251" s="1"/>
  <c r="A179" i="251" s="1"/>
  <c r="A180" i="251" s="1"/>
  <c r="B5" i="242"/>
  <c r="A220" i="250"/>
  <c r="A221" i="250" s="1"/>
  <c r="A222" i="250" s="1"/>
  <c r="A223" i="250" s="1"/>
  <c r="A224" i="250" s="1"/>
  <c r="A225" i="250" s="1"/>
  <c r="A226" i="250" s="1"/>
  <c r="A227" i="250" s="1"/>
  <c r="A228" i="250" s="1"/>
  <c r="A229" i="250" s="1"/>
  <c r="A230" i="250" s="1"/>
  <c r="A231" i="250" s="1"/>
  <c r="A232" i="250" s="1"/>
  <c r="A233" i="250" s="1"/>
  <c r="A234" i="250" s="1"/>
  <c r="A235" i="250" s="1"/>
  <c r="A236" i="250" s="1"/>
  <c r="A237" i="250" s="1"/>
  <c r="A238" i="250" s="1"/>
  <c r="A239" i="250" s="1"/>
  <c r="A240" i="250" s="1"/>
  <c r="A241" i="250" s="1"/>
  <c r="A242" i="250" s="1"/>
  <c r="A243" i="250" s="1"/>
  <c r="A244" i="250" s="1"/>
  <c r="A245" i="250" s="1"/>
  <c r="A246" i="250" s="1"/>
  <c r="A247" i="250" s="1"/>
  <c r="A248" i="250" s="1"/>
  <c r="A249" i="250" s="1"/>
  <c r="A250" i="250" s="1"/>
  <c r="A115" i="245"/>
  <c r="A116" i="245" s="1"/>
  <c r="A117" i="245" s="1"/>
  <c r="A118" i="245" s="1"/>
  <c r="A119" i="245" s="1"/>
  <c r="A120" i="245" s="1"/>
  <c r="A121" i="245" s="1"/>
  <c r="A122" i="245" s="1"/>
  <c r="A123" i="245" s="1"/>
  <c r="A124" i="245" s="1"/>
  <c r="A125" i="245" s="1"/>
  <c r="A126" i="245" s="1"/>
  <c r="A127" i="245" s="1"/>
  <c r="A128" i="245" s="1"/>
  <c r="A129" i="245" s="1"/>
  <c r="A130" i="245" s="1"/>
  <c r="A131" i="245" s="1"/>
  <c r="A132" i="245" s="1"/>
  <c r="A133" i="245" s="1"/>
  <c r="A134" i="245" s="1"/>
  <c r="A135" i="245" s="1"/>
  <c r="A136" i="245" s="1"/>
  <c r="A137" i="245" s="1"/>
  <c r="A138" i="245" s="1"/>
  <c r="A139" i="245" s="1"/>
  <c r="A140" i="245" s="1"/>
  <c r="A141" i="245" s="1"/>
  <c r="A142" i="245" s="1"/>
  <c r="A143" i="245" s="1"/>
  <c r="A144" i="245" s="1"/>
  <c r="A145" i="245" s="1"/>
  <c r="A185" i="244"/>
  <c r="A186" i="244" s="1"/>
  <c r="A187" i="244" s="1"/>
  <c r="A188" i="244" s="1"/>
  <c r="A189" i="244" s="1"/>
  <c r="A190" i="244" s="1"/>
  <c r="A191" i="244" s="1"/>
  <c r="A192" i="244" s="1"/>
  <c r="A193" i="244" s="1"/>
  <c r="A194" i="244" s="1"/>
  <c r="A195" i="244" s="1"/>
  <c r="A196" i="244" s="1"/>
  <c r="A197" i="244" s="1"/>
  <c r="A198" i="244" s="1"/>
  <c r="A199" i="244" s="1"/>
  <c r="A200" i="244" s="1"/>
  <c r="A201" i="244" s="1"/>
  <c r="A202" i="244" s="1"/>
  <c r="A203" i="244" s="1"/>
  <c r="A204" i="244" s="1"/>
  <c r="A205" i="244" s="1"/>
  <c r="A206" i="244" s="1"/>
  <c r="A207" i="244" s="1"/>
  <c r="A208" i="244" s="1"/>
  <c r="A209" i="244" s="1"/>
  <c r="A210" i="244" s="1"/>
  <c r="A211" i="244" s="1"/>
  <c r="A212" i="244" s="1"/>
  <c r="A213" i="244" s="1"/>
  <c r="A214" i="244" s="1"/>
  <c r="A215" i="244" s="1"/>
  <c r="A185" i="250"/>
  <c r="A186" i="250" s="1"/>
  <c r="A187" i="250" s="1"/>
  <c r="A188" i="250" s="1"/>
  <c r="A189" i="250" s="1"/>
  <c r="A190" i="250" s="1"/>
  <c r="A191" i="250" s="1"/>
  <c r="A192" i="250" s="1"/>
  <c r="A193" i="250" s="1"/>
  <c r="A194" i="250" s="1"/>
  <c r="A195" i="250" s="1"/>
  <c r="A196" i="250" s="1"/>
  <c r="A197" i="250" s="1"/>
  <c r="A198" i="250" s="1"/>
  <c r="A199" i="250" s="1"/>
  <c r="A200" i="250" s="1"/>
  <c r="A201" i="250" s="1"/>
  <c r="A202" i="250" s="1"/>
  <c r="A203" i="250" s="1"/>
  <c r="A204" i="250" s="1"/>
  <c r="A205" i="250" s="1"/>
  <c r="A206" i="250" s="1"/>
  <c r="A207" i="250" s="1"/>
  <c r="A208" i="250" s="1"/>
  <c r="A209" i="250" s="1"/>
  <c r="A210" i="250" s="1"/>
  <c r="A211" i="250" s="1"/>
  <c r="A212" i="250" s="1"/>
  <c r="A213" i="250" s="1"/>
  <c r="A214" i="250" s="1"/>
  <c r="A215" i="250" s="1"/>
  <c r="A10" i="242"/>
  <c r="A11" i="242" s="1"/>
  <c r="A12" i="242" s="1"/>
  <c r="A13" i="242" s="1"/>
  <c r="A14" i="242" s="1"/>
  <c r="A15" i="242" s="1"/>
  <c r="A16" i="242" s="1"/>
  <c r="A17" i="242" s="1"/>
  <c r="A18" i="242" s="1"/>
  <c r="A19" i="242" s="1"/>
  <c r="A20" i="242" s="1"/>
  <c r="A21" i="242" s="1"/>
  <c r="A22" i="242" s="1"/>
  <c r="A23" i="242" s="1"/>
  <c r="A24" i="242" s="1"/>
  <c r="A25" i="242" s="1"/>
  <c r="A26" i="242" s="1"/>
  <c r="A27" i="242" s="1"/>
  <c r="A28" i="242" s="1"/>
  <c r="A29" i="242" s="1"/>
  <c r="A30" i="242" s="1"/>
  <c r="A31" i="242" s="1"/>
  <c r="A32" i="242" s="1"/>
  <c r="A33" i="242" s="1"/>
  <c r="A34" i="242" s="1"/>
  <c r="A35" i="242" s="1"/>
  <c r="A36" i="242" s="1"/>
  <c r="A37" i="242" s="1"/>
  <c r="A38" i="242" s="1"/>
  <c r="A39" i="242" s="1"/>
  <c r="A40" i="242" s="1"/>
  <c r="A80" i="251"/>
  <c r="A81" i="251" s="1"/>
  <c r="A82" i="251" s="1"/>
  <c r="A83" i="251" s="1"/>
  <c r="A84" i="251" s="1"/>
  <c r="A85" i="251" s="1"/>
  <c r="A86" i="251" s="1"/>
  <c r="A87" i="251" s="1"/>
  <c r="A88" i="251" s="1"/>
  <c r="A89" i="251" s="1"/>
  <c r="A90" i="251" s="1"/>
  <c r="A91" i="251" s="1"/>
  <c r="A92" i="251" s="1"/>
  <c r="A93" i="251" s="1"/>
  <c r="A94" i="251" s="1"/>
  <c r="A95" i="251" s="1"/>
  <c r="A96" i="251" s="1"/>
  <c r="A97" i="251" s="1"/>
  <c r="A98" i="251" s="1"/>
  <c r="A99" i="251" s="1"/>
  <c r="A100" i="251" s="1"/>
  <c r="A101" i="251" s="1"/>
  <c r="A102" i="251" s="1"/>
  <c r="A103" i="251" s="1"/>
  <c r="A104" i="251" s="1"/>
  <c r="A105" i="251" s="1"/>
  <c r="A106" i="251" s="1"/>
  <c r="A107" i="251" s="1"/>
  <c r="A108" i="251" s="1"/>
  <c r="A109" i="251" s="1"/>
  <c r="A110" i="251" s="1"/>
  <c r="A150" i="250"/>
  <c r="A151" i="250" s="1"/>
  <c r="A152" i="250" s="1"/>
  <c r="A153" i="250" s="1"/>
  <c r="A154" i="250" s="1"/>
  <c r="A155" i="250" s="1"/>
  <c r="A156" i="250" s="1"/>
  <c r="A157" i="250" s="1"/>
  <c r="A158" i="250" s="1"/>
  <c r="A159" i="250" s="1"/>
  <c r="A160" i="250" s="1"/>
  <c r="A161" i="250" s="1"/>
  <c r="A162" i="250" s="1"/>
  <c r="A163" i="250" s="1"/>
  <c r="A164" i="250" s="1"/>
  <c r="A165" i="250" s="1"/>
  <c r="A166" i="250" s="1"/>
  <c r="A167" i="250" s="1"/>
  <c r="A168" i="250" s="1"/>
  <c r="A169" i="250" s="1"/>
  <c r="A170" i="250" s="1"/>
  <c r="A171" i="250" s="1"/>
  <c r="A172" i="250" s="1"/>
  <c r="A173" i="250" s="1"/>
  <c r="A174" i="250" s="1"/>
  <c r="A175" i="250" s="1"/>
  <c r="A176" i="250" s="1"/>
  <c r="A177" i="250" s="1"/>
  <c r="A178" i="250" s="1"/>
  <c r="A179" i="250" s="1"/>
  <c r="A180" i="250" s="1"/>
  <c r="A45" i="245"/>
  <c r="A46" i="245" s="1"/>
  <c r="A47" i="245" s="1"/>
  <c r="A48" i="245" s="1"/>
  <c r="A49" i="245" s="1"/>
  <c r="A50" i="245" s="1"/>
  <c r="A51" i="245" s="1"/>
  <c r="A52" i="245" s="1"/>
  <c r="A53" i="245" s="1"/>
  <c r="A54" i="245" s="1"/>
  <c r="A55" i="245" s="1"/>
  <c r="A56" i="245" s="1"/>
  <c r="A57" i="245" s="1"/>
  <c r="A58" i="245" s="1"/>
  <c r="A59" i="245" s="1"/>
  <c r="A60" i="245" s="1"/>
  <c r="A61" i="245" s="1"/>
  <c r="A62" i="245" s="1"/>
  <c r="A63" i="245" s="1"/>
  <c r="A64" i="245" s="1"/>
  <c r="A65" i="245" s="1"/>
  <c r="A66" i="245" s="1"/>
  <c r="A67" i="245" s="1"/>
  <c r="A68" i="245" s="1"/>
  <c r="A69" i="245" s="1"/>
  <c r="A70" i="245" s="1"/>
  <c r="A71" i="245" s="1"/>
  <c r="A72" i="245" s="1"/>
  <c r="A73" i="245" s="1"/>
  <c r="A74" i="245" s="1"/>
  <c r="A75" i="245" s="1"/>
  <c r="A10" i="244"/>
  <c r="A11" i="244" s="1"/>
  <c r="A12" i="244" s="1"/>
  <c r="A13" i="244" s="1"/>
  <c r="A14" i="244" s="1"/>
  <c r="A15" i="244" s="1"/>
  <c r="A16" i="244" s="1"/>
  <c r="A17" i="244" s="1"/>
  <c r="A18" i="244" s="1"/>
  <c r="A19" i="244" s="1"/>
  <c r="A20" i="244" s="1"/>
  <c r="A21" i="244" s="1"/>
  <c r="A22" i="244" s="1"/>
  <c r="A23" i="244" s="1"/>
  <c r="A24" i="244" s="1"/>
  <c r="A25" i="244" s="1"/>
  <c r="A26" i="244" s="1"/>
  <c r="A27" i="244" s="1"/>
  <c r="A28" i="244" s="1"/>
  <c r="A29" i="244" s="1"/>
  <c r="A30" i="244" s="1"/>
  <c r="A31" i="244" s="1"/>
  <c r="A32" i="244" s="1"/>
  <c r="A33" i="244" s="1"/>
  <c r="A34" i="244" s="1"/>
  <c r="A35" i="244" s="1"/>
  <c r="A36" i="244" s="1"/>
  <c r="A37" i="244" s="1"/>
  <c r="A38" i="244" s="1"/>
  <c r="A39" i="244" s="1"/>
  <c r="A40" i="244" s="1"/>
  <c r="A10" i="250"/>
  <c r="A11" i="250" s="1"/>
  <c r="A12" i="250" s="1"/>
  <c r="A13" i="250" s="1"/>
  <c r="A14" i="250" s="1"/>
  <c r="A15" i="250" s="1"/>
  <c r="A16" i="250" s="1"/>
  <c r="A17" i="250" s="1"/>
  <c r="A18" i="250" s="1"/>
  <c r="A19" i="250" s="1"/>
  <c r="A20" i="250" s="1"/>
  <c r="A21" i="250" s="1"/>
  <c r="A22" i="250" s="1"/>
  <c r="A23" i="250" s="1"/>
  <c r="A24" i="250" s="1"/>
  <c r="A25" i="250" s="1"/>
  <c r="A26" i="250" s="1"/>
  <c r="A27" i="250" s="1"/>
  <c r="A28" i="250" s="1"/>
  <c r="A29" i="250" s="1"/>
  <c r="A30" i="250" s="1"/>
  <c r="A31" i="250" s="1"/>
  <c r="A32" i="250" s="1"/>
  <c r="A33" i="250" s="1"/>
  <c r="A34" i="250" s="1"/>
  <c r="A35" i="250" s="1"/>
  <c r="A36" i="250" s="1"/>
  <c r="A37" i="250" s="1"/>
  <c r="A38" i="250" s="1"/>
  <c r="A39" i="250" s="1"/>
  <c r="A40" i="250" s="1"/>
  <c r="A115" i="242"/>
  <c r="A116" i="242" s="1"/>
  <c r="A117" i="242" s="1"/>
  <c r="A118" i="242" s="1"/>
  <c r="A119" i="242" s="1"/>
  <c r="A120" i="242" s="1"/>
  <c r="A121" i="242" s="1"/>
  <c r="A122" i="242" s="1"/>
  <c r="A123" i="242" s="1"/>
  <c r="A124" i="242" s="1"/>
  <c r="A125" i="242" s="1"/>
  <c r="A126" i="242" s="1"/>
  <c r="A127" i="242" s="1"/>
  <c r="A128" i="242" s="1"/>
  <c r="A129" i="242" s="1"/>
  <c r="A130" i="242" s="1"/>
  <c r="A131" i="242" s="1"/>
  <c r="A132" i="242" s="1"/>
  <c r="A133" i="242" s="1"/>
  <c r="A134" i="242" s="1"/>
  <c r="A135" i="242" s="1"/>
  <c r="A136" i="242" s="1"/>
  <c r="A137" i="242" s="1"/>
  <c r="A138" i="242" s="1"/>
  <c r="A139" i="242" s="1"/>
  <c r="A140" i="242" s="1"/>
  <c r="A141" i="242" s="1"/>
  <c r="A142" i="242" s="1"/>
  <c r="A143" i="242" s="1"/>
  <c r="A144" i="242" s="1"/>
  <c r="A145" i="242" s="1"/>
  <c r="A185" i="251"/>
  <c r="A186" i="251" s="1"/>
  <c r="A187" i="251" s="1"/>
  <c r="A188" i="251" s="1"/>
  <c r="A189" i="251" s="1"/>
  <c r="A190" i="251" s="1"/>
  <c r="A191" i="251" s="1"/>
  <c r="A192" i="251" s="1"/>
  <c r="A193" i="251" s="1"/>
  <c r="A194" i="251" s="1"/>
  <c r="A195" i="251" s="1"/>
  <c r="A196" i="251" s="1"/>
  <c r="A197" i="251" s="1"/>
  <c r="A198" i="251" s="1"/>
  <c r="A199" i="251" s="1"/>
  <c r="A200" i="251" s="1"/>
  <c r="A201" i="251" s="1"/>
  <c r="A202" i="251" s="1"/>
  <c r="A203" i="251" s="1"/>
  <c r="A204" i="251" s="1"/>
  <c r="A205" i="251" s="1"/>
  <c r="A206" i="251" s="1"/>
  <c r="A207" i="251" s="1"/>
  <c r="A208" i="251" s="1"/>
  <c r="A209" i="251" s="1"/>
  <c r="A210" i="251" s="1"/>
  <c r="A211" i="251" s="1"/>
  <c r="A212" i="251" s="1"/>
  <c r="A213" i="251" s="1"/>
  <c r="A214" i="251" s="1"/>
  <c r="A215" i="251" s="1"/>
  <c r="B5" i="250"/>
  <c r="B5" i="245"/>
  <c r="A45" i="251"/>
  <c r="A46" i="251" s="1"/>
  <c r="A47" i="251" s="1"/>
  <c r="A48" i="251" s="1"/>
  <c r="A49" i="251" s="1"/>
  <c r="A50" i="251" s="1"/>
  <c r="A51" i="251" s="1"/>
  <c r="A52" i="251" s="1"/>
  <c r="A53" i="251" s="1"/>
  <c r="A54" i="251" s="1"/>
  <c r="A55" i="251" s="1"/>
  <c r="A56" i="251" s="1"/>
  <c r="A57" i="251" s="1"/>
  <c r="A58" i="251" s="1"/>
  <c r="A59" i="251" s="1"/>
  <c r="A60" i="251" s="1"/>
  <c r="A61" i="251" s="1"/>
  <c r="A62" i="251" s="1"/>
  <c r="A63" i="251" s="1"/>
  <c r="A64" i="251" s="1"/>
  <c r="A65" i="251" s="1"/>
  <c r="A66" i="251" s="1"/>
  <c r="A67" i="251" s="1"/>
  <c r="A68" i="251" s="1"/>
  <c r="A69" i="251" s="1"/>
  <c r="A70" i="251" s="1"/>
  <c r="A71" i="251" s="1"/>
  <c r="A72" i="251" s="1"/>
  <c r="A73" i="251" s="1"/>
  <c r="A74" i="251" s="1"/>
  <c r="A75" i="251" s="1"/>
  <c r="A80" i="245"/>
  <c r="A81" i="245" s="1"/>
  <c r="A82" i="245" s="1"/>
  <c r="A83" i="245" s="1"/>
  <c r="A84" i="245" s="1"/>
  <c r="A85" i="245" s="1"/>
  <c r="A86" i="245" s="1"/>
  <c r="A87" i="245" s="1"/>
  <c r="A88" i="245" s="1"/>
  <c r="A89" i="245" s="1"/>
  <c r="A90" i="245" s="1"/>
  <c r="A91" i="245" s="1"/>
  <c r="A92" i="245" s="1"/>
  <c r="A93" i="245" s="1"/>
  <c r="A94" i="245" s="1"/>
  <c r="A95" i="245" s="1"/>
  <c r="A96" i="245" s="1"/>
  <c r="A97" i="245" s="1"/>
  <c r="A98" i="245" s="1"/>
  <c r="A99" i="245" s="1"/>
  <c r="A100" i="245" s="1"/>
  <c r="A101" i="245" s="1"/>
  <c r="A102" i="245" s="1"/>
  <c r="A103" i="245" s="1"/>
  <c r="A104" i="245" s="1"/>
  <c r="A105" i="245" s="1"/>
  <c r="A106" i="245" s="1"/>
  <c r="A107" i="245" s="1"/>
  <c r="A108" i="245" s="1"/>
  <c r="A109" i="245" s="1"/>
  <c r="A110" i="245" s="1"/>
  <c r="A45" i="242"/>
  <c r="A46" i="242" s="1"/>
  <c r="A47" i="242" s="1"/>
  <c r="A48" i="242" s="1"/>
  <c r="A49" i="242" s="1"/>
  <c r="A50" i="242" s="1"/>
  <c r="A51" i="242" s="1"/>
  <c r="A52" i="242" s="1"/>
  <c r="A53" i="242" s="1"/>
  <c r="A54" i="242" s="1"/>
  <c r="A55" i="242" s="1"/>
  <c r="A56" i="242" s="1"/>
  <c r="A57" i="242" s="1"/>
  <c r="A58" i="242" s="1"/>
  <c r="A59" i="242" s="1"/>
  <c r="A60" i="242" s="1"/>
  <c r="A61" i="242" s="1"/>
  <c r="A62" i="242" s="1"/>
  <c r="A63" i="242" s="1"/>
  <c r="A64" i="242" s="1"/>
  <c r="A65" i="242" s="1"/>
  <c r="A66" i="242" s="1"/>
  <c r="A67" i="242" s="1"/>
  <c r="A68" i="242" s="1"/>
  <c r="A69" i="242" s="1"/>
  <c r="A70" i="242" s="1"/>
  <c r="A71" i="242" s="1"/>
  <c r="A72" i="242" s="1"/>
  <c r="A73" i="242" s="1"/>
  <c r="A74" i="242" s="1"/>
  <c r="A75" i="242" s="1"/>
  <c r="A115" i="251"/>
  <c r="A116" i="251" s="1"/>
  <c r="A117" i="251" s="1"/>
  <c r="A118" i="251" s="1"/>
  <c r="A119" i="251" s="1"/>
  <c r="A120" i="251" s="1"/>
  <c r="A121" i="251" s="1"/>
  <c r="A122" i="251" s="1"/>
  <c r="A123" i="251" s="1"/>
  <c r="A124" i="251" s="1"/>
  <c r="A125" i="251" s="1"/>
  <c r="A126" i="251" s="1"/>
  <c r="A127" i="251" s="1"/>
  <c r="A128" i="251" s="1"/>
  <c r="A129" i="251" s="1"/>
  <c r="A130" i="251" s="1"/>
  <c r="A131" i="251" s="1"/>
  <c r="A132" i="251" s="1"/>
  <c r="A133" i="251" s="1"/>
  <c r="A134" i="251" s="1"/>
  <c r="A135" i="251" s="1"/>
  <c r="A136" i="251" s="1"/>
  <c r="A137" i="251" s="1"/>
  <c r="A138" i="251" s="1"/>
  <c r="A139" i="251" s="1"/>
  <c r="A140" i="251" s="1"/>
  <c r="A141" i="251" s="1"/>
  <c r="A142" i="251" s="1"/>
  <c r="A143" i="251" s="1"/>
  <c r="A144" i="251" s="1"/>
  <c r="A145" i="251" s="1"/>
  <c r="B5" i="251"/>
  <c r="A255" i="244"/>
  <c r="A256" i="244" s="1"/>
  <c r="A257" i="244" s="1"/>
  <c r="A258" i="244" s="1"/>
  <c r="A259" i="244" s="1"/>
  <c r="A260" i="244" s="1"/>
  <c r="A261" i="244" s="1"/>
  <c r="A262" i="244" s="1"/>
  <c r="A263" i="244" s="1"/>
  <c r="A264" i="244" s="1"/>
  <c r="A265" i="244" s="1"/>
  <c r="A266" i="244" s="1"/>
  <c r="A267" i="244" s="1"/>
  <c r="A268" i="244" s="1"/>
  <c r="A269" i="244" s="1"/>
  <c r="A270" i="244" s="1"/>
  <c r="A271" i="244" s="1"/>
  <c r="A272" i="244" s="1"/>
  <c r="A273" i="244" s="1"/>
  <c r="A274" i="244" s="1"/>
  <c r="A275" i="244" s="1"/>
  <c r="A276" i="244" s="1"/>
  <c r="A277" i="244" s="1"/>
  <c r="A278" i="244" s="1"/>
  <c r="A279" i="244" s="1"/>
  <c r="A280" i="244" s="1"/>
  <c r="A281" i="244" s="1"/>
  <c r="A282" i="244" s="1"/>
  <c r="A283" i="244" s="1"/>
  <c r="A284" i="244" s="1"/>
  <c r="A285" i="244" s="1"/>
  <c r="B5" i="249"/>
  <c r="A220" i="242"/>
  <c r="A221" i="242" s="1"/>
  <c r="A222" i="242" s="1"/>
  <c r="A223" i="242" s="1"/>
  <c r="A224" i="242" s="1"/>
  <c r="A225" i="242" s="1"/>
  <c r="A226" i="242" s="1"/>
  <c r="A227" i="242" s="1"/>
  <c r="A228" i="242" s="1"/>
  <c r="A229" i="242" s="1"/>
  <c r="A230" i="242" s="1"/>
  <c r="A231" i="242" s="1"/>
  <c r="A232" i="242" s="1"/>
  <c r="A233" i="242" s="1"/>
  <c r="A234" i="242" s="1"/>
  <c r="A235" i="242" s="1"/>
  <c r="A236" i="242" s="1"/>
  <c r="A237" i="242" s="1"/>
  <c r="A238" i="242" s="1"/>
  <c r="A239" i="242" s="1"/>
  <c r="A240" i="242" s="1"/>
  <c r="A241" i="242" s="1"/>
  <c r="A242" i="242" s="1"/>
  <c r="A243" i="242" s="1"/>
  <c r="A244" i="242" s="1"/>
  <c r="A245" i="242" s="1"/>
  <c r="A246" i="242" s="1"/>
  <c r="A247" i="242" s="1"/>
  <c r="A248" i="242" s="1"/>
  <c r="A249" i="242" s="1"/>
  <c r="A250" i="242" s="1"/>
  <c r="A220" i="244"/>
  <c r="A221" i="244" s="1"/>
  <c r="A222" i="244" s="1"/>
  <c r="A223" i="244" s="1"/>
  <c r="A224" i="244" s="1"/>
  <c r="A225" i="244" s="1"/>
  <c r="A226" i="244" s="1"/>
  <c r="A227" i="244" s="1"/>
  <c r="A228" i="244" s="1"/>
  <c r="A229" i="244" s="1"/>
  <c r="A230" i="244" s="1"/>
  <c r="A231" i="244" s="1"/>
  <c r="A232" i="244" s="1"/>
  <c r="A233" i="244" s="1"/>
  <c r="A234" i="244" s="1"/>
  <c r="A235" i="244" s="1"/>
  <c r="A236" i="244" s="1"/>
  <c r="A237" i="244" s="1"/>
  <c r="A238" i="244" s="1"/>
  <c r="A239" i="244" s="1"/>
  <c r="A240" i="244" s="1"/>
  <c r="A241" i="244" s="1"/>
  <c r="A242" i="244" s="1"/>
  <c r="A243" i="244" s="1"/>
  <c r="A244" i="244" s="1"/>
  <c r="A245" i="244" s="1"/>
  <c r="A246" i="244" s="1"/>
  <c r="A247" i="244" s="1"/>
  <c r="A248" i="244" s="1"/>
  <c r="A249" i="244" s="1"/>
  <c r="A250" i="244" s="1"/>
  <c r="B5" i="244"/>
  <c r="A255" i="242"/>
  <c r="A256" i="242" s="1"/>
  <c r="A257" i="242" s="1"/>
  <c r="A258" i="242" s="1"/>
  <c r="A259" i="242" s="1"/>
  <c r="A260" i="242" s="1"/>
  <c r="A261" i="242" s="1"/>
  <c r="A262" i="242" s="1"/>
  <c r="A263" i="242" s="1"/>
  <c r="A264" i="242" s="1"/>
  <c r="A265" i="242" s="1"/>
  <c r="A266" i="242" s="1"/>
  <c r="A267" i="242" s="1"/>
  <c r="A268" i="242" s="1"/>
  <c r="A269" i="242" s="1"/>
  <c r="A270" i="242" s="1"/>
  <c r="A271" i="242" s="1"/>
  <c r="A272" i="242" s="1"/>
  <c r="A273" i="242" s="1"/>
  <c r="A274" i="242" s="1"/>
  <c r="A275" i="242" s="1"/>
  <c r="A276" i="242" s="1"/>
  <c r="A277" i="242" s="1"/>
  <c r="A278" i="242" s="1"/>
  <c r="A279" i="242" s="1"/>
  <c r="A280" i="242" s="1"/>
  <c r="A281" i="242" s="1"/>
  <c r="A282" i="242" s="1"/>
  <c r="A283" i="242" s="1"/>
  <c r="A284" i="242" s="1"/>
  <c r="A285" i="242" s="1"/>
  <c r="A45" i="250"/>
  <c r="A46" i="250" s="1"/>
  <c r="A47" i="250" s="1"/>
  <c r="A48" i="250" s="1"/>
  <c r="A49" i="250" s="1"/>
  <c r="A50" i="250" s="1"/>
  <c r="A51" i="250" s="1"/>
  <c r="A52" i="250" s="1"/>
  <c r="A53" i="250" s="1"/>
  <c r="A54" i="250" s="1"/>
  <c r="A55" i="250" s="1"/>
  <c r="A56" i="250" s="1"/>
  <c r="A57" i="250" s="1"/>
  <c r="A58" i="250" s="1"/>
  <c r="A59" i="250" s="1"/>
  <c r="A60" i="250" s="1"/>
  <c r="A61" i="250" s="1"/>
  <c r="A62" i="250" s="1"/>
  <c r="A63" i="250" s="1"/>
  <c r="A64" i="250" s="1"/>
  <c r="A65" i="250" s="1"/>
  <c r="A66" i="250" s="1"/>
  <c r="A67" i="250" s="1"/>
  <c r="A68" i="250" s="1"/>
  <c r="A69" i="250" s="1"/>
  <c r="A70" i="250" s="1"/>
  <c r="A71" i="250" s="1"/>
  <c r="A72" i="250" s="1"/>
  <c r="A73" i="250" s="1"/>
  <c r="A74" i="250" s="1"/>
  <c r="A75" i="250" s="1"/>
  <c r="A185" i="242"/>
  <c r="A186" i="242" s="1"/>
  <c r="A187" i="242" s="1"/>
  <c r="A188" i="242" s="1"/>
  <c r="A189" i="242" s="1"/>
  <c r="A190" i="242" s="1"/>
  <c r="A191" i="242" s="1"/>
  <c r="A192" i="242" s="1"/>
  <c r="A193" i="242" s="1"/>
  <c r="A194" i="242" s="1"/>
  <c r="A195" i="242" s="1"/>
  <c r="A196" i="242" s="1"/>
  <c r="A197" i="242" s="1"/>
  <c r="A198" i="242" s="1"/>
  <c r="A199" i="242" s="1"/>
  <c r="A200" i="242" s="1"/>
  <c r="A201" i="242" s="1"/>
  <c r="A202" i="242" s="1"/>
  <c r="A203" i="242" s="1"/>
  <c r="A204" i="242" s="1"/>
  <c r="A205" i="242" s="1"/>
  <c r="A206" i="242" s="1"/>
  <c r="A207" i="242" s="1"/>
  <c r="A208" i="242" s="1"/>
  <c r="A209" i="242" s="1"/>
  <c r="A210" i="242" s="1"/>
  <c r="A211" i="242" s="1"/>
  <c r="A212" i="242" s="1"/>
  <c r="A213" i="242" s="1"/>
  <c r="A214" i="242" s="1"/>
  <c r="A215" i="242" s="1"/>
  <c r="A150" i="244"/>
  <c r="A151" i="244" s="1"/>
  <c r="A152" i="244" s="1"/>
  <c r="A153" i="244" s="1"/>
  <c r="A154" i="244" s="1"/>
  <c r="A155" i="244" s="1"/>
  <c r="A156" i="244" s="1"/>
  <c r="A157" i="244" s="1"/>
  <c r="A158" i="244" s="1"/>
  <c r="A159" i="244" s="1"/>
  <c r="A160" i="244" s="1"/>
  <c r="A161" i="244" s="1"/>
  <c r="A162" i="244" s="1"/>
  <c r="A163" i="244" s="1"/>
  <c r="A164" i="244" s="1"/>
  <c r="A165" i="244" s="1"/>
  <c r="A166" i="244" s="1"/>
  <c r="A167" i="244" s="1"/>
  <c r="A168" i="244" s="1"/>
  <c r="A169" i="244" s="1"/>
  <c r="A170" i="244" s="1"/>
  <c r="A171" i="244" s="1"/>
  <c r="A172" i="244" s="1"/>
  <c r="A173" i="244" s="1"/>
  <c r="A174" i="244" s="1"/>
  <c r="A175" i="244" s="1"/>
  <c r="A176" i="244" s="1"/>
  <c r="A177" i="244" s="1"/>
  <c r="A178" i="244" s="1"/>
  <c r="A179" i="244" s="1"/>
  <c r="A180" i="244" s="1"/>
  <c r="A80" i="250"/>
  <c r="A81" i="250" s="1"/>
  <c r="A82" i="250" s="1"/>
  <c r="A83" i="250" s="1"/>
  <c r="A84" i="250" s="1"/>
  <c r="A85" i="250" s="1"/>
  <c r="A86" i="250" s="1"/>
  <c r="A87" i="250" s="1"/>
  <c r="A88" i="250" s="1"/>
  <c r="A89" i="250" s="1"/>
  <c r="A90" i="250" s="1"/>
  <c r="A91" i="250" s="1"/>
  <c r="A92" i="250" s="1"/>
  <c r="A93" i="250" s="1"/>
  <c r="A94" i="250" s="1"/>
  <c r="A95" i="250" s="1"/>
  <c r="A96" i="250" s="1"/>
  <c r="A97" i="250" s="1"/>
  <c r="A98" i="250" s="1"/>
  <c r="A99" i="250" s="1"/>
  <c r="A100" i="250" s="1"/>
  <c r="A101" i="250" s="1"/>
  <c r="A102" i="250" s="1"/>
  <c r="A103" i="250" s="1"/>
  <c r="A104" i="250" s="1"/>
  <c r="A105" i="250" s="1"/>
  <c r="A106" i="250" s="1"/>
  <c r="A107" i="250" s="1"/>
  <c r="A108" i="250" s="1"/>
  <c r="A109" i="250" s="1"/>
  <c r="A110" i="250" s="1"/>
  <c r="A220" i="245"/>
  <c r="A221" i="245" s="1"/>
  <c r="A222" i="245" s="1"/>
  <c r="A223" i="245" s="1"/>
  <c r="A224" i="245" s="1"/>
  <c r="A225" i="245" s="1"/>
  <c r="A226" i="245" s="1"/>
  <c r="A227" i="245" s="1"/>
  <c r="A228" i="245" s="1"/>
  <c r="A229" i="245" s="1"/>
  <c r="A230" i="245" s="1"/>
  <c r="A231" i="245" s="1"/>
  <c r="A232" i="245" s="1"/>
  <c r="A233" i="245" s="1"/>
  <c r="A234" i="245" s="1"/>
  <c r="A235" i="245" s="1"/>
  <c r="A236" i="245" s="1"/>
  <c r="A237" i="245" s="1"/>
  <c r="A238" i="245" s="1"/>
  <c r="A239" i="245" s="1"/>
  <c r="A240" i="245" s="1"/>
  <c r="A241" i="245" s="1"/>
  <c r="A242" i="245" s="1"/>
  <c r="A243" i="245" s="1"/>
  <c r="A244" i="245" s="1"/>
  <c r="A245" i="245" s="1"/>
  <c r="A246" i="245" s="1"/>
  <c r="A247" i="245" s="1"/>
  <c r="A248" i="245" s="1"/>
  <c r="A249" i="245" s="1"/>
  <c r="A250" i="245" s="1"/>
  <c r="A150" i="242"/>
  <c r="A151" i="242" s="1"/>
  <c r="A152" i="242" s="1"/>
  <c r="A153" i="242" s="1"/>
  <c r="A154" i="242" s="1"/>
  <c r="A155" i="242" s="1"/>
  <c r="A156" i="242" s="1"/>
  <c r="A157" i="242" s="1"/>
  <c r="A158" i="242" s="1"/>
  <c r="A159" i="242" s="1"/>
  <c r="A160" i="242" s="1"/>
  <c r="A161" i="242" s="1"/>
  <c r="A162" i="242" s="1"/>
  <c r="A163" i="242" s="1"/>
  <c r="A164" i="242" s="1"/>
  <c r="A165" i="242" s="1"/>
  <c r="A166" i="242" s="1"/>
  <c r="A167" i="242" s="1"/>
  <c r="A168" i="242" s="1"/>
  <c r="A169" i="242" s="1"/>
  <c r="A170" i="242" s="1"/>
  <c r="A171" i="242" s="1"/>
  <c r="A172" i="242" s="1"/>
  <c r="A173" i="242" s="1"/>
  <c r="A174" i="242" s="1"/>
  <c r="A175" i="242" s="1"/>
  <c r="A176" i="242" s="1"/>
  <c r="A177" i="242" s="1"/>
  <c r="A178" i="242" s="1"/>
  <c r="A179" i="242" s="1"/>
  <c r="A180" i="242" s="1"/>
  <c r="A45" i="244"/>
  <c r="A46" i="244" s="1"/>
  <c r="A47" i="244" s="1"/>
  <c r="A48" i="244" s="1"/>
  <c r="A49" i="244" s="1"/>
  <c r="A50" i="244" s="1"/>
  <c r="A51" i="244" s="1"/>
  <c r="A52" i="244" s="1"/>
  <c r="A53" i="244" s="1"/>
  <c r="A54" i="244" s="1"/>
  <c r="A55" i="244" s="1"/>
  <c r="A56" i="244" s="1"/>
  <c r="A57" i="244" s="1"/>
  <c r="A58" i="244" s="1"/>
  <c r="A59" i="244" s="1"/>
  <c r="A60" i="244" s="1"/>
  <c r="A61" i="244" s="1"/>
  <c r="A62" i="244" s="1"/>
  <c r="A63" i="244" s="1"/>
  <c r="A64" i="244" s="1"/>
  <c r="A65" i="244" s="1"/>
  <c r="A66" i="244" s="1"/>
  <c r="A67" i="244" s="1"/>
  <c r="A68" i="244" s="1"/>
  <c r="A69" i="244" s="1"/>
  <c r="A70" i="244" s="1"/>
  <c r="A71" i="244" s="1"/>
  <c r="A72" i="244" s="1"/>
  <c r="A73" i="244" s="1"/>
  <c r="A74" i="244" s="1"/>
  <c r="A75" i="244" s="1"/>
  <c r="A255" i="245"/>
  <c r="A256" i="245" s="1"/>
  <c r="A257" i="245" s="1"/>
  <c r="A258" i="245" s="1"/>
  <c r="A259" i="245" s="1"/>
  <c r="A260" i="245" s="1"/>
  <c r="A261" i="245" s="1"/>
  <c r="A262" i="245" s="1"/>
  <c r="A263" i="245" s="1"/>
  <c r="A264" i="245" s="1"/>
  <c r="A265" i="245" s="1"/>
  <c r="A266" i="245" s="1"/>
  <c r="A267" i="245" s="1"/>
  <c r="A268" i="245" s="1"/>
  <c r="A269" i="245" s="1"/>
  <c r="A270" i="245" s="1"/>
  <c r="A271" i="245" s="1"/>
  <c r="A272" i="245" s="1"/>
  <c r="A273" i="245" s="1"/>
  <c r="A274" i="245" s="1"/>
  <c r="A275" i="245" s="1"/>
  <c r="A276" i="245" s="1"/>
  <c r="A277" i="245" s="1"/>
  <c r="A278" i="245" s="1"/>
  <c r="A279" i="245" s="1"/>
  <c r="A280" i="245" s="1"/>
  <c r="A281" i="245" s="1"/>
  <c r="A282" i="245" s="1"/>
  <c r="A283" i="245" s="1"/>
  <c r="A284" i="245" s="1"/>
  <c r="A285" i="245" s="1"/>
  <c r="A10" i="251"/>
  <c r="A11" i="251" s="1"/>
  <c r="A12" i="251" s="1"/>
  <c r="A13" i="251" s="1"/>
  <c r="A14" i="251" s="1"/>
  <c r="A15" i="251" s="1"/>
  <c r="A16" i="251" s="1"/>
  <c r="A17" i="251" s="1"/>
  <c r="A18" i="251" s="1"/>
  <c r="A19" i="251" s="1"/>
  <c r="A20" i="251" s="1"/>
  <c r="A21" i="251" s="1"/>
  <c r="A22" i="251" s="1"/>
  <c r="A23" i="251" s="1"/>
  <c r="A24" i="251" s="1"/>
  <c r="A25" i="251" s="1"/>
  <c r="A26" i="251" s="1"/>
  <c r="A27" i="251" s="1"/>
  <c r="A28" i="251" s="1"/>
  <c r="A29" i="251" s="1"/>
  <c r="A30" i="251" s="1"/>
  <c r="A31" i="251" s="1"/>
  <c r="A32" i="251" s="1"/>
  <c r="A33" i="251" s="1"/>
  <c r="A34" i="251" s="1"/>
  <c r="A35" i="251" s="1"/>
  <c r="A36" i="251" s="1"/>
  <c r="A37" i="251" s="1"/>
  <c r="A38" i="251" s="1"/>
  <c r="A39" i="251" s="1"/>
  <c r="A40" i="251" s="1"/>
  <c r="A80" i="244"/>
  <c r="A81" i="244" s="1"/>
  <c r="A82" i="244" s="1"/>
  <c r="A83" i="244" s="1"/>
  <c r="A84" i="244" s="1"/>
  <c r="A85" i="244" s="1"/>
  <c r="A86" i="244" s="1"/>
  <c r="A87" i="244" s="1"/>
  <c r="A88" i="244" s="1"/>
  <c r="A89" i="244" s="1"/>
  <c r="A90" i="244" s="1"/>
  <c r="A91" i="244" s="1"/>
  <c r="A92" i="244" s="1"/>
  <c r="A93" i="244" s="1"/>
  <c r="A94" i="244" s="1"/>
  <c r="A95" i="244" s="1"/>
  <c r="A96" i="244" s="1"/>
  <c r="A97" i="244" s="1"/>
  <c r="A98" i="244" s="1"/>
  <c r="A99" i="244" s="1"/>
  <c r="A100" i="244" s="1"/>
  <c r="A101" i="244" s="1"/>
  <c r="A102" i="244" s="1"/>
  <c r="A103" i="244" s="1"/>
  <c r="A104" i="244" s="1"/>
  <c r="A105" i="244" s="1"/>
  <c r="A106" i="244" s="1"/>
  <c r="A107" i="244" s="1"/>
  <c r="A108" i="244" s="1"/>
  <c r="A109" i="244" s="1"/>
  <c r="A110" i="244" s="1"/>
  <c r="A255" i="250"/>
  <c r="A256" i="250" s="1"/>
  <c r="A257" i="250" s="1"/>
  <c r="A258" i="250" s="1"/>
  <c r="A259" i="250" s="1"/>
  <c r="A260" i="250" s="1"/>
  <c r="A261" i="250" s="1"/>
  <c r="A262" i="250" s="1"/>
  <c r="A263" i="250" s="1"/>
  <c r="A264" i="250" s="1"/>
  <c r="A265" i="250" s="1"/>
  <c r="A266" i="250" s="1"/>
  <c r="A267" i="250" s="1"/>
  <c r="A268" i="250" s="1"/>
  <c r="A269" i="250" s="1"/>
  <c r="A270" i="250" s="1"/>
  <c r="A271" i="250" s="1"/>
  <c r="A272" i="250" s="1"/>
  <c r="A273" i="250" s="1"/>
  <c r="A274" i="250" s="1"/>
  <c r="A275" i="250" s="1"/>
  <c r="A276" i="250" s="1"/>
  <c r="A277" i="250" s="1"/>
  <c r="A278" i="250" s="1"/>
  <c r="A279" i="250" s="1"/>
  <c r="A280" i="250" s="1"/>
  <c r="A281" i="250" s="1"/>
  <c r="A282" i="250" s="1"/>
  <c r="A283" i="250" s="1"/>
  <c r="A284" i="250" s="1"/>
  <c r="A285" i="250" s="1"/>
  <c r="A10" i="245"/>
  <c r="A11" i="245" s="1"/>
  <c r="A12" i="245" s="1"/>
  <c r="A13" i="245" s="1"/>
  <c r="A14" i="245" s="1"/>
  <c r="A15" i="245" s="1"/>
  <c r="A16" i="245" s="1"/>
  <c r="A17" i="245" s="1"/>
  <c r="A18" i="245" s="1"/>
  <c r="A19" i="245" s="1"/>
  <c r="A20" i="245" s="1"/>
  <c r="A21" i="245" s="1"/>
  <c r="A22" i="245" s="1"/>
  <c r="A23" i="245" s="1"/>
  <c r="A24" i="245" s="1"/>
  <c r="A25" i="245" s="1"/>
  <c r="A26" i="245" s="1"/>
  <c r="A27" i="245" s="1"/>
  <c r="A28" i="245" s="1"/>
  <c r="A29" i="245" s="1"/>
  <c r="A30" i="245" s="1"/>
  <c r="A31" i="245" s="1"/>
  <c r="A32" i="245" s="1"/>
  <c r="A33" i="245" s="1"/>
  <c r="A34" i="245" s="1"/>
  <c r="A35" i="245" s="1"/>
  <c r="A36" i="245" s="1"/>
  <c r="A37" i="245" s="1"/>
  <c r="A38" i="245" s="1"/>
  <c r="A39" i="245" s="1"/>
  <c r="A40" i="245" s="1"/>
  <c r="A10" i="236"/>
  <c r="A11" i="236" s="1"/>
  <c r="A12" i="236" s="1"/>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4" i="236" s="1"/>
  <c r="A35" i="236" s="1"/>
  <c r="A36" i="236" s="1"/>
  <c r="A37" i="236" s="1"/>
  <c r="A38" i="236" s="1"/>
  <c r="A39" i="236" s="1"/>
  <c r="A40" i="236" s="1"/>
  <c r="A185" i="240"/>
  <c r="A186" i="240" s="1"/>
  <c r="A187" i="240" s="1"/>
  <c r="A188" i="240" s="1"/>
  <c r="A189" i="240" s="1"/>
  <c r="A190" i="240" s="1"/>
  <c r="A191" i="240" s="1"/>
  <c r="A192" i="240" s="1"/>
  <c r="A193" i="240" s="1"/>
  <c r="A194" i="240" s="1"/>
  <c r="A195" i="240" s="1"/>
  <c r="A196" i="240" s="1"/>
  <c r="A197" i="240" s="1"/>
  <c r="A198" i="240" s="1"/>
  <c r="A199" i="240" s="1"/>
  <c r="A200" i="240" s="1"/>
  <c r="A201" i="240" s="1"/>
  <c r="A202" i="240" s="1"/>
  <c r="A203" i="240" s="1"/>
  <c r="A204" i="240" s="1"/>
  <c r="A205" i="240" s="1"/>
  <c r="A206" i="240" s="1"/>
  <c r="A207" i="240" s="1"/>
  <c r="A208" i="240" s="1"/>
  <c r="A209" i="240" s="1"/>
  <c r="A210" i="240" s="1"/>
  <c r="A211" i="240" s="1"/>
  <c r="A212" i="240" s="1"/>
  <c r="A213" i="240" s="1"/>
  <c r="A214" i="240" s="1"/>
  <c r="A215" i="240" s="1"/>
  <c r="A220" i="237"/>
  <c r="A221" i="237" s="1"/>
  <c r="A222" i="237" s="1"/>
  <c r="A223" i="237" s="1"/>
  <c r="A224" i="237" s="1"/>
  <c r="A225" i="237" s="1"/>
  <c r="A226" i="237" s="1"/>
  <c r="A227" i="237" s="1"/>
  <c r="A228" i="237" s="1"/>
  <c r="A229" i="237" s="1"/>
  <c r="A230" i="237" s="1"/>
  <c r="A231" i="237" s="1"/>
  <c r="A232" i="237" s="1"/>
  <c r="A233" i="237" s="1"/>
  <c r="A234" i="237" s="1"/>
  <c r="A235" i="237" s="1"/>
  <c r="A236" i="237" s="1"/>
  <c r="A237" i="237" s="1"/>
  <c r="A238" i="237" s="1"/>
  <c r="A239" i="237" s="1"/>
  <c r="A240" i="237" s="1"/>
  <c r="A241" i="237" s="1"/>
  <c r="A242" i="237" s="1"/>
  <c r="A243" i="237" s="1"/>
  <c r="A244" i="237" s="1"/>
  <c r="A245" i="237" s="1"/>
  <c r="A246" i="237" s="1"/>
  <c r="A247" i="237" s="1"/>
  <c r="A248" i="237" s="1"/>
  <c r="A249" i="237" s="1"/>
  <c r="A250" i="237" s="1"/>
  <c r="A220" i="232"/>
  <c r="A221" i="232" s="1"/>
  <c r="A222" i="232" s="1"/>
  <c r="A223" i="232" s="1"/>
  <c r="A224" i="232" s="1"/>
  <c r="A225" i="232" s="1"/>
  <c r="A226" i="232" s="1"/>
  <c r="A227" i="232" s="1"/>
  <c r="A228" i="232" s="1"/>
  <c r="A229" i="232" s="1"/>
  <c r="A230" i="232" s="1"/>
  <c r="A231" i="232" s="1"/>
  <c r="A232" i="232" s="1"/>
  <c r="A233" i="232" s="1"/>
  <c r="A234" i="232" s="1"/>
  <c r="A235" i="232" s="1"/>
  <c r="A236" i="232" s="1"/>
  <c r="A237" i="232" s="1"/>
  <c r="A238" i="232" s="1"/>
  <c r="A239" i="232" s="1"/>
  <c r="A240" i="232" s="1"/>
  <c r="A241" i="232" s="1"/>
  <c r="A242" i="232" s="1"/>
  <c r="A243" i="232" s="1"/>
  <c r="A244" i="232" s="1"/>
  <c r="A245" i="232" s="1"/>
  <c r="A246" i="232" s="1"/>
  <c r="A247" i="232" s="1"/>
  <c r="A248" i="232" s="1"/>
  <c r="A249" i="232" s="1"/>
  <c r="A250" i="232" s="1"/>
  <c r="A10" i="240"/>
  <c r="A11" i="240" s="1"/>
  <c r="A12" i="240" s="1"/>
  <c r="A13" i="240" s="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A35" i="240" s="1"/>
  <c r="A36" i="240" s="1"/>
  <c r="A37" i="240" s="1"/>
  <c r="A38" i="240" s="1"/>
  <c r="A39" i="240" s="1"/>
  <c r="A40" i="240" s="1"/>
  <c r="A80" i="235"/>
  <c r="A81" i="235" s="1"/>
  <c r="A82" i="235" s="1"/>
  <c r="A83" i="235" s="1"/>
  <c r="A84" i="235" s="1"/>
  <c r="A85" i="235" s="1"/>
  <c r="A86" i="235" s="1"/>
  <c r="A87" i="235" s="1"/>
  <c r="A88" i="235" s="1"/>
  <c r="A89" i="235" s="1"/>
  <c r="A90" i="235" s="1"/>
  <c r="A91" i="235" s="1"/>
  <c r="A92" i="235" s="1"/>
  <c r="A93" i="235" s="1"/>
  <c r="A94" i="235" s="1"/>
  <c r="A95" i="235" s="1"/>
  <c r="A96" i="235" s="1"/>
  <c r="A97" i="235" s="1"/>
  <c r="A98" i="235" s="1"/>
  <c r="A99" i="235" s="1"/>
  <c r="A100" i="235" s="1"/>
  <c r="A101" i="235" s="1"/>
  <c r="A102" i="235" s="1"/>
  <c r="A103" i="235" s="1"/>
  <c r="A104" i="235" s="1"/>
  <c r="A105" i="235" s="1"/>
  <c r="A106" i="235" s="1"/>
  <c r="A107" i="235" s="1"/>
  <c r="A108" i="235" s="1"/>
  <c r="A109" i="235" s="1"/>
  <c r="A110" i="235" s="1"/>
  <c r="A150" i="237"/>
  <c r="A151" i="237" s="1"/>
  <c r="A152" i="237" s="1"/>
  <c r="A153" i="237" s="1"/>
  <c r="A154" i="237" s="1"/>
  <c r="A155" i="237" s="1"/>
  <c r="A156" i="237" s="1"/>
  <c r="A157" i="237" s="1"/>
  <c r="A158" i="237" s="1"/>
  <c r="A159" i="237" s="1"/>
  <c r="A160" i="237" s="1"/>
  <c r="A161" i="237" s="1"/>
  <c r="A162" i="237" s="1"/>
  <c r="A163" i="237" s="1"/>
  <c r="A164" i="237" s="1"/>
  <c r="A165" i="237" s="1"/>
  <c r="A166" i="237" s="1"/>
  <c r="A167" i="237" s="1"/>
  <c r="A168" i="237" s="1"/>
  <c r="A169" i="237" s="1"/>
  <c r="A170" i="237" s="1"/>
  <c r="A171" i="237" s="1"/>
  <c r="A172" i="237" s="1"/>
  <c r="A173" i="237" s="1"/>
  <c r="A174" i="237" s="1"/>
  <c r="A175" i="237" s="1"/>
  <c r="A176" i="237" s="1"/>
  <c r="A177" i="237" s="1"/>
  <c r="A178" i="237" s="1"/>
  <c r="A179" i="237" s="1"/>
  <c r="A180" i="237" s="1"/>
  <c r="A185" i="234"/>
  <c r="A186" i="234" s="1"/>
  <c r="A187" i="234" s="1"/>
  <c r="A188" i="234" s="1"/>
  <c r="A189" i="234" s="1"/>
  <c r="A190" i="234" s="1"/>
  <c r="A191" i="234" s="1"/>
  <c r="A192" i="234" s="1"/>
  <c r="A193" i="234" s="1"/>
  <c r="A194" i="234" s="1"/>
  <c r="A195" i="234" s="1"/>
  <c r="A196" i="234" s="1"/>
  <c r="A197" i="234" s="1"/>
  <c r="A198" i="234" s="1"/>
  <c r="A199" i="234" s="1"/>
  <c r="A200" i="234" s="1"/>
  <c r="A201" i="234" s="1"/>
  <c r="A202" i="234" s="1"/>
  <c r="A203" i="234" s="1"/>
  <c r="A204" i="234" s="1"/>
  <c r="A205" i="234" s="1"/>
  <c r="A206" i="234" s="1"/>
  <c r="A207" i="234" s="1"/>
  <c r="A208" i="234" s="1"/>
  <c r="A209" i="234" s="1"/>
  <c r="A210" i="234" s="1"/>
  <c r="A211" i="234" s="1"/>
  <c r="A212" i="234" s="1"/>
  <c r="A213" i="234" s="1"/>
  <c r="A214" i="234" s="1"/>
  <c r="A215" i="234" s="1"/>
  <c r="B5" i="237"/>
  <c r="A80" i="240"/>
  <c r="A81" i="240" s="1"/>
  <c r="A82" i="240" s="1"/>
  <c r="A83" i="240" s="1"/>
  <c r="A84" i="240" s="1"/>
  <c r="A85" i="240" s="1"/>
  <c r="A86" i="240" s="1"/>
  <c r="A87" i="240" s="1"/>
  <c r="A88" i="240" s="1"/>
  <c r="A89" i="240" s="1"/>
  <c r="A90" i="240" s="1"/>
  <c r="A91" i="240" s="1"/>
  <c r="A92" i="240" s="1"/>
  <c r="A93" i="240" s="1"/>
  <c r="A94" i="240" s="1"/>
  <c r="A95" i="240" s="1"/>
  <c r="A96" i="240" s="1"/>
  <c r="A97" i="240" s="1"/>
  <c r="A98" i="240" s="1"/>
  <c r="A99" i="240" s="1"/>
  <c r="A100" i="240" s="1"/>
  <c r="A101" i="240" s="1"/>
  <c r="A102" i="240" s="1"/>
  <c r="A103" i="240" s="1"/>
  <c r="A104" i="240" s="1"/>
  <c r="A105" i="240" s="1"/>
  <c r="A106" i="240" s="1"/>
  <c r="A107" i="240" s="1"/>
  <c r="A108" i="240" s="1"/>
  <c r="A109" i="240" s="1"/>
  <c r="A110" i="240" s="1"/>
  <c r="B5" i="240"/>
  <c r="A10" i="233"/>
  <c r="A11" i="233" s="1"/>
  <c r="A12" i="233" s="1"/>
  <c r="A13" i="233" s="1"/>
  <c r="A14" i="233" s="1"/>
  <c r="A15" i="233" s="1"/>
  <c r="A16" i="233" s="1"/>
  <c r="A17" i="233" s="1"/>
  <c r="A18" i="233" s="1"/>
  <c r="A19" i="233" s="1"/>
  <c r="A20" i="233" s="1"/>
  <c r="A21" i="233" s="1"/>
  <c r="A22" i="233" s="1"/>
  <c r="A23" i="233" s="1"/>
  <c r="A24" i="233" s="1"/>
  <c r="A25" i="233" s="1"/>
  <c r="A26" i="233" s="1"/>
  <c r="A27" i="233" s="1"/>
  <c r="A28" i="233" s="1"/>
  <c r="A29" i="233" s="1"/>
  <c r="A30" i="233" s="1"/>
  <c r="A31" i="233" s="1"/>
  <c r="A32" i="233" s="1"/>
  <c r="A33" i="233" s="1"/>
  <c r="A34" i="233" s="1"/>
  <c r="A35" i="233" s="1"/>
  <c r="A36" i="233" s="1"/>
  <c r="A37" i="233" s="1"/>
  <c r="A38" i="233" s="1"/>
  <c r="A39" i="233" s="1"/>
  <c r="A40" i="233" s="1"/>
  <c r="A115" i="232"/>
  <c r="A116" i="232" s="1"/>
  <c r="A117" i="232" s="1"/>
  <c r="A118" i="232" s="1"/>
  <c r="A119" i="232" s="1"/>
  <c r="A120" i="232" s="1"/>
  <c r="A121" i="232" s="1"/>
  <c r="A122" i="232" s="1"/>
  <c r="A123" i="232" s="1"/>
  <c r="A124" i="232" s="1"/>
  <c r="A125" i="232" s="1"/>
  <c r="A126" i="232" s="1"/>
  <c r="A127" i="232" s="1"/>
  <c r="A128" i="232" s="1"/>
  <c r="A129" i="232" s="1"/>
  <c r="A130" i="232" s="1"/>
  <c r="A131" i="232" s="1"/>
  <c r="A132" i="232" s="1"/>
  <c r="A133" i="232" s="1"/>
  <c r="A134" i="232" s="1"/>
  <c r="A135" i="232" s="1"/>
  <c r="A136" i="232" s="1"/>
  <c r="A137" i="232" s="1"/>
  <c r="A138" i="232" s="1"/>
  <c r="A139" i="232" s="1"/>
  <c r="A140" i="232" s="1"/>
  <c r="A141" i="232" s="1"/>
  <c r="A142" i="232" s="1"/>
  <c r="A143" i="232" s="1"/>
  <c r="A144" i="232" s="1"/>
  <c r="A145" i="232" s="1"/>
  <c r="A255" i="240"/>
  <c r="A256" i="240" s="1"/>
  <c r="A257" i="240" s="1"/>
  <c r="A258" i="240" s="1"/>
  <c r="A259" i="240" s="1"/>
  <c r="A260" i="240" s="1"/>
  <c r="A261" i="240" s="1"/>
  <c r="A262" i="240" s="1"/>
  <c r="A263" i="240" s="1"/>
  <c r="A264" i="240" s="1"/>
  <c r="A265" i="240" s="1"/>
  <c r="A266" i="240" s="1"/>
  <c r="A267" i="240" s="1"/>
  <c r="A268" i="240" s="1"/>
  <c r="A269" i="240" s="1"/>
  <c r="A270" i="240" s="1"/>
  <c r="A271" i="240" s="1"/>
  <c r="A272" i="240" s="1"/>
  <c r="A273" i="240" s="1"/>
  <c r="A274" i="240" s="1"/>
  <c r="A275" i="240" s="1"/>
  <c r="A276" i="240" s="1"/>
  <c r="A277" i="240" s="1"/>
  <c r="A278" i="240" s="1"/>
  <c r="A279" i="240" s="1"/>
  <c r="A280" i="240" s="1"/>
  <c r="A281" i="240" s="1"/>
  <c r="A282" i="240" s="1"/>
  <c r="A283" i="240" s="1"/>
  <c r="A284" i="240" s="1"/>
  <c r="A285" i="240" s="1"/>
  <c r="A45" i="236"/>
  <c r="A46" i="236" s="1"/>
  <c r="A47" i="236" s="1"/>
  <c r="A48" i="236" s="1"/>
  <c r="A49" i="236" s="1"/>
  <c r="A50" i="236" s="1"/>
  <c r="A51" i="236" s="1"/>
  <c r="A52" i="236" s="1"/>
  <c r="A53" i="236" s="1"/>
  <c r="A54" i="236" s="1"/>
  <c r="A55" i="236" s="1"/>
  <c r="A56" i="236" s="1"/>
  <c r="A57" i="236" s="1"/>
  <c r="A58" i="236" s="1"/>
  <c r="A59" i="236" s="1"/>
  <c r="A60" i="236" s="1"/>
  <c r="A61" i="236" s="1"/>
  <c r="A62" i="236" s="1"/>
  <c r="A63" i="236" s="1"/>
  <c r="A64" i="236" s="1"/>
  <c r="A65" i="236" s="1"/>
  <c r="A66" i="236" s="1"/>
  <c r="A67" i="236" s="1"/>
  <c r="A68" i="236" s="1"/>
  <c r="A69" i="236" s="1"/>
  <c r="A70" i="236" s="1"/>
  <c r="A71" i="236" s="1"/>
  <c r="A72" i="236" s="1"/>
  <c r="A73" i="236" s="1"/>
  <c r="A74" i="236" s="1"/>
  <c r="A75" i="236" s="1"/>
  <c r="A10" i="237"/>
  <c r="A11" i="237" s="1"/>
  <c r="A12" i="237" s="1"/>
  <c r="A13" i="237" s="1"/>
  <c r="A14" i="237" s="1"/>
  <c r="A15" i="237" s="1"/>
  <c r="A16" i="237" s="1"/>
  <c r="A17" i="237" s="1"/>
  <c r="A18" i="237" s="1"/>
  <c r="A19" i="237" s="1"/>
  <c r="A20" i="237" s="1"/>
  <c r="A21" i="237" s="1"/>
  <c r="A22" i="237" s="1"/>
  <c r="A23" i="237" s="1"/>
  <c r="A24" i="237" s="1"/>
  <c r="A25" i="237" s="1"/>
  <c r="A26" i="237" s="1"/>
  <c r="A27" i="237" s="1"/>
  <c r="A28" i="237" s="1"/>
  <c r="A29" i="237" s="1"/>
  <c r="A30" i="237" s="1"/>
  <c r="A31" i="237" s="1"/>
  <c r="A32" i="237" s="1"/>
  <c r="A33" i="237" s="1"/>
  <c r="A34" i="237" s="1"/>
  <c r="A35" i="237" s="1"/>
  <c r="A36" i="237" s="1"/>
  <c r="A37" i="237" s="1"/>
  <c r="A38" i="237" s="1"/>
  <c r="A39" i="237" s="1"/>
  <c r="A40" i="237" s="1"/>
  <c r="B5" i="234"/>
  <c r="A45" i="234"/>
  <c r="A46" i="234" s="1"/>
  <c r="A47" i="234" s="1"/>
  <c r="A48" i="234" s="1"/>
  <c r="A49" i="234" s="1"/>
  <c r="A50" i="234" s="1"/>
  <c r="A51" i="234" s="1"/>
  <c r="A52" i="234" s="1"/>
  <c r="A53" i="234" s="1"/>
  <c r="A54" i="234" s="1"/>
  <c r="A55" i="234" s="1"/>
  <c r="A56" i="234" s="1"/>
  <c r="A57" i="234" s="1"/>
  <c r="A58" i="234" s="1"/>
  <c r="A59" i="234" s="1"/>
  <c r="A60" i="234" s="1"/>
  <c r="A61" i="234" s="1"/>
  <c r="A62" i="234" s="1"/>
  <c r="A63" i="234" s="1"/>
  <c r="A64" i="234" s="1"/>
  <c r="A65" i="234" s="1"/>
  <c r="A66" i="234" s="1"/>
  <c r="A67" i="234" s="1"/>
  <c r="A68" i="234" s="1"/>
  <c r="A69" i="234" s="1"/>
  <c r="A70" i="234" s="1"/>
  <c r="A71" i="234" s="1"/>
  <c r="A72" i="234" s="1"/>
  <c r="A73" i="234" s="1"/>
  <c r="A74" i="234" s="1"/>
  <c r="A75" i="234" s="1"/>
  <c r="A45" i="240"/>
  <c r="A46" i="240" s="1"/>
  <c r="A47" i="240" s="1"/>
  <c r="A48" i="240" s="1"/>
  <c r="A49" i="240" s="1"/>
  <c r="A50" i="240" s="1"/>
  <c r="A51" i="240" s="1"/>
  <c r="A52" i="240" s="1"/>
  <c r="A53" i="240" s="1"/>
  <c r="A54" i="240" s="1"/>
  <c r="A55" i="240" s="1"/>
  <c r="A56" i="240" s="1"/>
  <c r="A57" i="240" s="1"/>
  <c r="A58" i="240" s="1"/>
  <c r="A59" i="240" s="1"/>
  <c r="A60" i="240" s="1"/>
  <c r="A61" i="240" s="1"/>
  <c r="A62" i="240" s="1"/>
  <c r="A63" i="240" s="1"/>
  <c r="A64" i="240" s="1"/>
  <c r="A65" i="240" s="1"/>
  <c r="A66" i="240" s="1"/>
  <c r="A67" i="240" s="1"/>
  <c r="A68" i="240" s="1"/>
  <c r="A69" i="240" s="1"/>
  <c r="A70" i="240" s="1"/>
  <c r="A71" i="240" s="1"/>
  <c r="A72" i="240" s="1"/>
  <c r="A73" i="240" s="1"/>
  <c r="A74" i="240" s="1"/>
  <c r="A75" i="240" s="1"/>
  <c r="A45" i="233"/>
  <c r="A46" i="233" s="1"/>
  <c r="A47" i="233" s="1"/>
  <c r="A48" i="233" s="1"/>
  <c r="A49" i="233" s="1"/>
  <c r="A50" i="233" s="1"/>
  <c r="A51" i="233" s="1"/>
  <c r="A52" i="233" s="1"/>
  <c r="A53" i="233" s="1"/>
  <c r="A54" i="233" s="1"/>
  <c r="A55" i="233" s="1"/>
  <c r="A56" i="233" s="1"/>
  <c r="A57" i="233" s="1"/>
  <c r="A58" i="233" s="1"/>
  <c r="A59" i="233" s="1"/>
  <c r="A60" i="233" s="1"/>
  <c r="A61" i="233" s="1"/>
  <c r="A62" i="233" s="1"/>
  <c r="A63" i="233" s="1"/>
  <c r="A64" i="233" s="1"/>
  <c r="A65" i="233" s="1"/>
  <c r="A66" i="233" s="1"/>
  <c r="A67" i="233" s="1"/>
  <c r="A68" i="233" s="1"/>
  <c r="A69" i="233" s="1"/>
  <c r="A70" i="233" s="1"/>
  <c r="A71" i="233" s="1"/>
  <c r="A72" i="233" s="1"/>
  <c r="A73" i="233" s="1"/>
  <c r="A74" i="233" s="1"/>
  <c r="A75" i="233" s="1"/>
  <c r="A80" i="233"/>
  <c r="A81" i="233" s="1"/>
  <c r="A82" i="233" s="1"/>
  <c r="A83" i="233" s="1"/>
  <c r="A84" i="233" s="1"/>
  <c r="A85" i="233" s="1"/>
  <c r="A86" i="233" s="1"/>
  <c r="A87" i="233" s="1"/>
  <c r="A88" i="233" s="1"/>
  <c r="A89" i="233" s="1"/>
  <c r="A90" i="233" s="1"/>
  <c r="A91" i="233" s="1"/>
  <c r="A92" i="233" s="1"/>
  <c r="A93" i="233" s="1"/>
  <c r="A94" i="233" s="1"/>
  <c r="A95" i="233" s="1"/>
  <c r="A96" i="233" s="1"/>
  <c r="A97" i="233" s="1"/>
  <c r="A98" i="233" s="1"/>
  <c r="A99" i="233" s="1"/>
  <c r="A100" i="233" s="1"/>
  <c r="A101" i="233" s="1"/>
  <c r="A102" i="233" s="1"/>
  <c r="A103" i="233" s="1"/>
  <c r="A104" i="233" s="1"/>
  <c r="A105" i="233" s="1"/>
  <c r="A106" i="233" s="1"/>
  <c r="A107" i="233" s="1"/>
  <c r="A108" i="233" s="1"/>
  <c r="A109" i="233" s="1"/>
  <c r="A110" i="233" s="1"/>
  <c r="A10" i="232"/>
  <c r="A11" i="232" s="1"/>
  <c r="A12" i="232" s="1"/>
  <c r="A13" i="232" s="1"/>
  <c r="A14" i="232" s="1"/>
  <c r="A15" i="232" s="1"/>
  <c r="A16" i="232" s="1"/>
  <c r="A17" i="232" s="1"/>
  <c r="A18" i="232" s="1"/>
  <c r="A19" i="232" s="1"/>
  <c r="A20" i="232" s="1"/>
  <c r="A21" i="232" s="1"/>
  <c r="A22" i="232" s="1"/>
  <c r="A23" i="232" s="1"/>
  <c r="A24" i="232" s="1"/>
  <c r="A25" i="232" s="1"/>
  <c r="A26" i="232" s="1"/>
  <c r="A27" i="232" s="1"/>
  <c r="A28" i="232" s="1"/>
  <c r="A29" i="232" s="1"/>
  <c r="A30" i="232" s="1"/>
  <c r="A31" i="232" s="1"/>
  <c r="A32" i="232" s="1"/>
  <c r="A33" i="232" s="1"/>
  <c r="A34" i="232" s="1"/>
  <c r="A35" i="232" s="1"/>
  <c r="A36" i="232" s="1"/>
  <c r="A37" i="232" s="1"/>
  <c r="A38" i="232" s="1"/>
  <c r="A39" i="232" s="1"/>
  <c r="A40" i="232" s="1"/>
  <c r="A150" i="235"/>
  <c r="A151" i="235" s="1"/>
  <c r="A152" i="235" s="1"/>
  <c r="A153" i="235" s="1"/>
  <c r="A154" i="235" s="1"/>
  <c r="A155" i="235" s="1"/>
  <c r="A156" i="235" s="1"/>
  <c r="A157" i="235" s="1"/>
  <c r="A158" i="235" s="1"/>
  <c r="A159" i="235" s="1"/>
  <c r="A160" i="235" s="1"/>
  <c r="A161" i="235" s="1"/>
  <c r="A162" i="235" s="1"/>
  <c r="A163" i="235" s="1"/>
  <c r="A164" i="235" s="1"/>
  <c r="A165" i="235" s="1"/>
  <c r="A166" i="235" s="1"/>
  <c r="A167" i="235" s="1"/>
  <c r="A168" i="235" s="1"/>
  <c r="A169" i="235" s="1"/>
  <c r="A170" i="235" s="1"/>
  <c r="A171" i="235" s="1"/>
  <c r="A172" i="235" s="1"/>
  <c r="A173" i="235" s="1"/>
  <c r="A174" i="235" s="1"/>
  <c r="A175" i="235" s="1"/>
  <c r="A176" i="235" s="1"/>
  <c r="A177" i="235" s="1"/>
  <c r="A178" i="235" s="1"/>
  <c r="A179" i="235" s="1"/>
  <c r="A180" i="235" s="1"/>
  <c r="A185" i="237"/>
  <c r="A186" i="237" s="1"/>
  <c r="A187" i="237" s="1"/>
  <c r="A188" i="237" s="1"/>
  <c r="A189" i="237" s="1"/>
  <c r="A190" i="237" s="1"/>
  <c r="A191" i="237" s="1"/>
  <c r="A192" i="237" s="1"/>
  <c r="A193" i="237" s="1"/>
  <c r="A194" i="237" s="1"/>
  <c r="A195" i="237" s="1"/>
  <c r="A196" i="237" s="1"/>
  <c r="A197" i="237" s="1"/>
  <c r="A198" i="237" s="1"/>
  <c r="A199" i="237" s="1"/>
  <c r="A200" i="237" s="1"/>
  <c r="A201" i="237" s="1"/>
  <c r="A202" i="237" s="1"/>
  <c r="A203" i="237" s="1"/>
  <c r="A204" i="237" s="1"/>
  <c r="A205" i="237" s="1"/>
  <c r="A206" i="237" s="1"/>
  <c r="A207" i="237" s="1"/>
  <c r="A208" i="237" s="1"/>
  <c r="A209" i="237" s="1"/>
  <c r="A210" i="237" s="1"/>
  <c r="A211" i="237" s="1"/>
  <c r="A212" i="237" s="1"/>
  <c r="A213" i="237" s="1"/>
  <c r="A214" i="237" s="1"/>
  <c r="A215" i="237" s="1"/>
  <c r="A115" i="234"/>
  <c r="A116" i="234" s="1"/>
  <c r="A117" i="234" s="1"/>
  <c r="A118" i="234" s="1"/>
  <c r="A119" i="234" s="1"/>
  <c r="A120" i="234" s="1"/>
  <c r="A121" i="234" s="1"/>
  <c r="A122" i="234" s="1"/>
  <c r="A123" i="234" s="1"/>
  <c r="A124" i="234" s="1"/>
  <c r="A125" i="234" s="1"/>
  <c r="A126" i="234" s="1"/>
  <c r="A127" i="234" s="1"/>
  <c r="A128" i="234" s="1"/>
  <c r="A129" i="234" s="1"/>
  <c r="A130" i="234" s="1"/>
  <c r="A131" i="234" s="1"/>
  <c r="A132" i="234" s="1"/>
  <c r="A133" i="234" s="1"/>
  <c r="A134" i="234" s="1"/>
  <c r="A135" i="234" s="1"/>
  <c r="A136" i="234" s="1"/>
  <c r="A137" i="234" s="1"/>
  <c r="A138" i="234" s="1"/>
  <c r="A139" i="234" s="1"/>
  <c r="A140" i="234" s="1"/>
  <c r="A141" i="234" s="1"/>
  <c r="A142" i="234" s="1"/>
  <c r="A143" i="234" s="1"/>
  <c r="A144" i="234" s="1"/>
  <c r="A145" i="234" s="1"/>
  <c r="A255" i="233"/>
  <c r="A256" i="233" s="1"/>
  <c r="A257" i="233" s="1"/>
  <c r="A258" i="233" s="1"/>
  <c r="A259" i="233" s="1"/>
  <c r="A260" i="233" s="1"/>
  <c r="A261" i="233" s="1"/>
  <c r="A262" i="233" s="1"/>
  <c r="A263" i="233" s="1"/>
  <c r="A264" i="233" s="1"/>
  <c r="A265" i="233" s="1"/>
  <c r="A266" i="233" s="1"/>
  <c r="A267" i="233" s="1"/>
  <c r="A268" i="233" s="1"/>
  <c r="A269" i="233" s="1"/>
  <c r="A270" i="233" s="1"/>
  <c r="A271" i="233" s="1"/>
  <c r="A272" i="233" s="1"/>
  <c r="A273" i="233" s="1"/>
  <c r="A274" i="233" s="1"/>
  <c r="A275" i="233" s="1"/>
  <c r="A276" i="233" s="1"/>
  <c r="A277" i="233" s="1"/>
  <c r="A278" i="233" s="1"/>
  <c r="A279" i="233" s="1"/>
  <c r="A280" i="233" s="1"/>
  <c r="A281" i="233" s="1"/>
  <c r="A282" i="233" s="1"/>
  <c r="A283" i="233" s="1"/>
  <c r="A284" i="233" s="1"/>
  <c r="A285" i="233" s="1"/>
  <c r="A45" i="232"/>
  <c r="A46" i="232" s="1"/>
  <c r="A47" i="232" s="1"/>
  <c r="A48" i="232" s="1"/>
  <c r="A49" i="232" s="1"/>
  <c r="A50" i="232" s="1"/>
  <c r="A51" i="232" s="1"/>
  <c r="A52" i="232" s="1"/>
  <c r="A53" i="232" s="1"/>
  <c r="A54" i="232" s="1"/>
  <c r="A55" i="232" s="1"/>
  <c r="A56" i="232" s="1"/>
  <c r="A57" i="232" s="1"/>
  <c r="A58" i="232" s="1"/>
  <c r="A59" i="232" s="1"/>
  <c r="A60" i="232" s="1"/>
  <c r="A61" i="232" s="1"/>
  <c r="A62" i="232" s="1"/>
  <c r="A63" i="232" s="1"/>
  <c r="A64" i="232" s="1"/>
  <c r="A65" i="232" s="1"/>
  <c r="A66" i="232" s="1"/>
  <c r="A67" i="232" s="1"/>
  <c r="A68" i="232" s="1"/>
  <c r="A69" i="232" s="1"/>
  <c r="A70" i="232" s="1"/>
  <c r="A71" i="232" s="1"/>
  <c r="A72" i="232" s="1"/>
  <c r="A73" i="232" s="1"/>
  <c r="A74" i="232" s="1"/>
  <c r="A75" i="232" s="1"/>
  <c r="A115" i="240"/>
  <c r="A116" i="240" s="1"/>
  <c r="A117" i="240" s="1"/>
  <c r="A118" i="240" s="1"/>
  <c r="A119" i="240" s="1"/>
  <c r="A120" i="240" s="1"/>
  <c r="A121" i="240" s="1"/>
  <c r="A122" i="240" s="1"/>
  <c r="A123" i="240" s="1"/>
  <c r="A124" i="240" s="1"/>
  <c r="A125" i="240" s="1"/>
  <c r="A126" i="240" s="1"/>
  <c r="A127" i="240" s="1"/>
  <c r="A128" i="240" s="1"/>
  <c r="A129" i="240" s="1"/>
  <c r="A130" i="240" s="1"/>
  <c r="A131" i="240" s="1"/>
  <c r="A132" i="240" s="1"/>
  <c r="A133" i="240" s="1"/>
  <c r="A134" i="240" s="1"/>
  <c r="A135" i="240" s="1"/>
  <c r="A136" i="240" s="1"/>
  <c r="A137" i="240" s="1"/>
  <c r="A138" i="240" s="1"/>
  <c r="A139" i="240" s="1"/>
  <c r="A140" i="240" s="1"/>
  <c r="A141" i="240" s="1"/>
  <c r="A142" i="240" s="1"/>
  <c r="A143" i="240" s="1"/>
  <c r="A144" i="240" s="1"/>
  <c r="A145" i="240" s="1"/>
  <c r="A150" i="236"/>
  <c r="A151" i="236" s="1"/>
  <c r="A152" i="236" s="1"/>
  <c r="A153" i="236" s="1"/>
  <c r="A154" i="236" s="1"/>
  <c r="A155" i="236" s="1"/>
  <c r="A156" i="236" s="1"/>
  <c r="A157" i="236" s="1"/>
  <c r="A158" i="236" s="1"/>
  <c r="A159" i="236" s="1"/>
  <c r="A160" i="236" s="1"/>
  <c r="A161" i="236" s="1"/>
  <c r="A162" i="236" s="1"/>
  <c r="A163" i="236" s="1"/>
  <c r="A164" i="236" s="1"/>
  <c r="A165" i="236" s="1"/>
  <c r="A166" i="236" s="1"/>
  <c r="A167" i="236" s="1"/>
  <c r="A168" i="236" s="1"/>
  <c r="A169" i="236" s="1"/>
  <c r="A170" i="236" s="1"/>
  <c r="A171" i="236" s="1"/>
  <c r="A172" i="236" s="1"/>
  <c r="A173" i="236" s="1"/>
  <c r="A174" i="236" s="1"/>
  <c r="A175" i="236" s="1"/>
  <c r="A176" i="236" s="1"/>
  <c r="A177" i="236" s="1"/>
  <c r="A178" i="236" s="1"/>
  <c r="A179" i="236" s="1"/>
  <c r="A180" i="236" s="1"/>
  <c r="A255" i="237"/>
  <c r="A256" i="237" s="1"/>
  <c r="A257" i="237" s="1"/>
  <c r="A258" i="237" s="1"/>
  <c r="A259" i="237" s="1"/>
  <c r="A260" i="237" s="1"/>
  <c r="A261" i="237" s="1"/>
  <c r="A262" i="237" s="1"/>
  <c r="A263" i="237" s="1"/>
  <c r="A264" i="237" s="1"/>
  <c r="A265" i="237" s="1"/>
  <c r="A266" i="237" s="1"/>
  <c r="A267" i="237" s="1"/>
  <c r="A268" i="237" s="1"/>
  <c r="A269" i="237" s="1"/>
  <c r="A270" i="237" s="1"/>
  <c r="A271" i="237" s="1"/>
  <c r="A272" i="237" s="1"/>
  <c r="A273" i="237" s="1"/>
  <c r="A274" i="237" s="1"/>
  <c r="A275" i="237" s="1"/>
  <c r="A276" i="237" s="1"/>
  <c r="A277" i="237" s="1"/>
  <c r="A278" i="237" s="1"/>
  <c r="A279" i="237" s="1"/>
  <c r="A280" i="237" s="1"/>
  <c r="A281" i="237" s="1"/>
  <c r="A282" i="237" s="1"/>
  <c r="A283" i="237" s="1"/>
  <c r="A284" i="237" s="1"/>
  <c r="A285" i="237" s="1"/>
  <c r="A255" i="234"/>
  <c r="A256" i="234" s="1"/>
  <c r="A257" i="234" s="1"/>
  <c r="A258" i="234" s="1"/>
  <c r="A259" i="234" s="1"/>
  <c r="A260" i="234" s="1"/>
  <c r="A261" i="234" s="1"/>
  <c r="A262" i="234" s="1"/>
  <c r="A263" i="234" s="1"/>
  <c r="A264" i="234" s="1"/>
  <c r="A265" i="234" s="1"/>
  <c r="A266" i="234" s="1"/>
  <c r="A267" i="234" s="1"/>
  <c r="A268" i="234" s="1"/>
  <c r="A269" i="234" s="1"/>
  <c r="A270" i="234" s="1"/>
  <c r="A271" i="234" s="1"/>
  <c r="A272" i="234" s="1"/>
  <c r="A273" i="234" s="1"/>
  <c r="A274" i="234" s="1"/>
  <c r="A275" i="234" s="1"/>
  <c r="A276" i="234" s="1"/>
  <c r="A277" i="234" s="1"/>
  <c r="A278" i="234" s="1"/>
  <c r="A279" i="234" s="1"/>
  <c r="A280" i="234" s="1"/>
  <c r="A281" i="234" s="1"/>
  <c r="A282" i="234" s="1"/>
  <c r="A283" i="234" s="1"/>
  <c r="A284" i="234" s="1"/>
  <c r="A285" i="234" s="1"/>
  <c r="A185" i="241"/>
  <c r="A186" i="241" s="1"/>
  <c r="A187" i="241" s="1"/>
  <c r="A188" i="241" s="1"/>
  <c r="A189" i="241" s="1"/>
  <c r="A190" i="241" s="1"/>
  <c r="A191" i="241" s="1"/>
  <c r="A192" i="241" s="1"/>
  <c r="A193" i="241" s="1"/>
  <c r="A194" i="241" s="1"/>
  <c r="A195" i="241" s="1"/>
  <c r="A196" i="241" s="1"/>
  <c r="A197" i="241" s="1"/>
  <c r="A198" i="241" s="1"/>
  <c r="A199" i="241" s="1"/>
  <c r="A200" i="241" s="1"/>
  <c r="A201" i="241" s="1"/>
  <c r="A202" i="241" s="1"/>
  <c r="A203" i="241" s="1"/>
  <c r="A204" i="241" s="1"/>
  <c r="A205" i="241" s="1"/>
  <c r="A206" i="241" s="1"/>
  <c r="A207" i="241" s="1"/>
  <c r="A208" i="241" s="1"/>
  <c r="A209" i="241" s="1"/>
  <c r="A210" i="241" s="1"/>
  <c r="A211" i="241" s="1"/>
  <c r="A212" i="241" s="1"/>
  <c r="A213" i="241" s="1"/>
  <c r="A214" i="241" s="1"/>
  <c r="A215" i="241" s="1"/>
  <c r="A45" i="235"/>
  <c r="A46" i="235" s="1"/>
  <c r="A47" i="235" s="1"/>
  <c r="A48" i="235" s="1"/>
  <c r="A49" i="235" s="1"/>
  <c r="A50" i="235" s="1"/>
  <c r="A51" i="235" s="1"/>
  <c r="A52" i="235" s="1"/>
  <c r="A53" i="235" s="1"/>
  <c r="A54" i="235" s="1"/>
  <c r="A55" i="235" s="1"/>
  <c r="A56" i="235" s="1"/>
  <c r="A57" i="235" s="1"/>
  <c r="A58" i="235" s="1"/>
  <c r="A59" i="235" s="1"/>
  <c r="A60" i="235" s="1"/>
  <c r="A61" i="235" s="1"/>
  <c r="A62" i="235" s="1"/>
  <c r="A63" i="235" s="1"/>
  <c r="A64" i="235" s="1"/>
  <c r="A65" i="235" s="1"/>
  <c r="A66" i="235" s="1"/>
  <c r="A67" i="235" s="1"/>
  <c r="A68" i="235" s="1"/>
  <c r="A69" i="235" s="1"/>
  <c r="A70" i="235" s="1"/>
  <c r="A71" i="235" s="1"/>
  <c r="A72" i="235" s="1"/>
  <c r="A73" i="235" s="1"/>
  <c r="A74" i="235" s="1"/>
  <c r="A75" i="235" s="1"/>
  <c r="A220" i="235"/>
  <c r="A221" i="235" s="1"/>
  <c r="A222" i="235" s="1"/>
  <c r="A223" i="235" s="1"/>
  <c r="A224" i="235" s="1"/>
  <c r="A225" i="235" s="1"/>
  <c r="A226" i="235" s="1"/>
  <c r="A227" i="235" s="1"/>
  <c r="A228" i="235" s="1"/>
  <c r="A229" i="235" s="1"/>
  <c r="A230" i="235" s="1"/>
  <c r="A231" i="235" s="1"/>
  <c r="A232" i="235" s="1"/>
  <c r="A233" i="235" s="1"/>
  <c r="A234" i="235" s="1"/>
  <c r="A235" i="235" s="1"/>
  <c r="A236" i="235" s="1"/>
  <c r="A237" i="235" s="1"/>
  <c r="A238" i="235" s="1"/>
  <c r="A239" i="235" s="1"/>
  <c r="A240" i="235" s="1"/>
  <c r="A241" i="235" s="1"/>
  <c r="A242" i="235" s="1"/>
  <c r="A243" i="235" s="1"/>
  <c r="A244" i="235" s="1"/>
  <c r="A245" i="235" s="1"/>
  <c r="A246" i="235" s="1"/>
  <c r="A247" i="235" s="1"/>
  <c r="A248" i="235" s="1"/>
  <c r="A249" i="235" s="1"/>
  <c r="A250" i="235" s="1"/>
  <c r="A115" i="233"/>
  <c r="A116" i="233" s="1"/>
  <c r="A117" i="233" s="1"/>
  <c r="A118" i="233" s="1"/>
  <c r="A119" i="233" s="1"/>
  <c r="A120" i="233" s="1"/>
  <c r="A121" i="233" s="1"/>
  <c r="A122" i="233" s="1"/>
  <c r="A123" i="233" s="1"/>
  <c r="A124" i="233" s="1"/>
  <c r="A125" i="233" s="1"/>
  <c r="A126" i="233" s="1"/>
  <c r="A127" i="233" s="1"/>
  <c r="A128" i="233" s="1"/>
  <c r="A129" i="233" s="1"/>
  <c r="A130" i="233" s="1"/>
  <c r="A131" i="233" s="1"/>
  <c r="A132" i="233" s="1"/>
  <c r="A133" i="233" s="1"/>
  <c r="A134" i="233" s="1"/>
  <c r="A135" i="233" s="1"/>
  <c r="A136" i="233" s="1"/>
  <c r="A137" i="233" s="1"/>
  <c r="A138" i="233" s="1"/>
  <c r="A139" i="233" s="1"/>
  <c r="A140" i="233" s="1"/>
  <c r="A141" i="233" s="1"/>
  <c r="A142" i="233" s="1"/>
  <c r="A143" i="233" s="1"/>
  <c r="A144" i="233" s="1"/>
  <c r="A145" i="233" s="1"/>
  <c r="A80" i="232"/>
  <c r="A81" i="232" s="1"/>
  <c r="A82" i="232" s="1"/>
  <c r="A83" i="232" s="1"/>
  <c r="A84" i="232" s="1"/>
  <c r="A85" i="232" s="1"/>
  <c r="A86" i="232" s="1"/>
  <c r="A87" i="232" s="1"/>
  <c r="A88" i="232" s="1"/>
  <c r="A89" i="232" s="1"/>
  <c r="A90" i="232" s="1"/>
  <c r="A91" i="232" s="1"/>
  <c r="A92" i="232" s="1"/>
  <c r="A93" i="232" s="1"/>
  <c r="A94" i="232" s="1"/>
  <c r="A95" i="232" s="1"/>
  <c r="A96" i="232" s="1"/>
  <c r="A97" i="232" s="1"/>
  <c r="A98" i="232" s="1"/>
  <c r="A99" i="232" s="1"/>
  <c r="A100" i="232" s="1"/>
  <c r="A101" i="232" s="1"/>
  <c r="A102" i="232" s="1"/>
  <c r="A103" i="232" s="1"/>
  <c r="A104" i="232" s="1"/>
  <c r="A105" i="232" s="1"/>
  <c r="A106" i="232" s="1"/>
  <c r="A107" i="232" s="1"/>
  <c r="A108" i="232" s="1"/>
  <c r="A109" i="232" s="1"/>
  <c r="A110" i="232" s="1"/>
  <c r="A185" i="238"/>
  <c r="A186" i="238" s="1"/>
  <c r="A187" i="238" s="1"/>
  <c r="A188" i="238" s="1"/>
  <c r="A189" i="238" s="1"/>
  <c r="A190" i="238" s="1"/>
  <c r="A191" i="238" s="1"/>
  <c r="A192" i="238" s="1"/>
  <c r="A193" i="238" s="1"/>
  <c r="A194" i="238" s="1"/>
  <c r="A195" i="238" s="1"/>
  <c r="A196" i="238" s="1"/>
  <c r="A197" i="238" s="1"/>
  <c r="A198" i="238" s="1"/>
  <c r="A199" i="238" s="1"/>
  <c r="A200" i="238" s="1"/>
  <c r="A201" i="238" s="1"/>
  <c r="A202" i="238" s="1"/>
  <c r="A203" i="238" s="1"/>
  <c r="A204" i="238" s="1"/>
  <c r="A205" i="238" s="1"/>
  <c r="A206" i="238" s="1"/>
  <c r="A207" i="238" s="1"/>
  <c r="A208" i="238" s="1"/>
  <c r="A209" i="238" s="1"/>
  <c r="A210" i="238" s="1"/>
  <c r="A211" i="238" s="1"/>
  <c r="A212" i="238" s="1"/>
  <c r="A213" i="238" s="1"/>
  <c r="A214" i="238" s="1"/>
  <c r="A215" i="238" s="1"/>
  <c r="A255" i="232"/>
  <c r="A256" i="232" s="1"/>
  <c r="A257" i="232" s="1"/>
  <c r="A258" i="232" s="1"/>
  <c r="A259" i="232" s="1"/>
  <c r="A260" i="232" s="1"/>
  <c r="A261" i="232" s="1"/>
  <c r="A262" i="232" s="1"/>
  <c r="A263" i="232" s="1"/>
  <c r="A264" i="232" s="1"/>
  <c r="A265" i="232" s="1"/>
  <c r="A266" i="232" s="1"/>
  <c r="A267" i="232" s="1"/>
  <c r="A268" i="232" s="1"/>
  <c r="A269" i="232" s="1"/>
  <c r="A270" i="232" s="1"/>
  <c r="A271" i="232" s="1"/>
  <c r="A272" i="232" s="1"/>
  <c r="A273" i="232" s="1"/>
  <c r="A274" i="232" s="1"/>
  <c r="A275" i="232" s="1"/>
  <c r="A276" i="232" s="1"/>
  <c r="A277" i="232" s="1"/>
  <c r="A278" i="232" s="1"/>
  <c r="A279" i="232" s="1"/>
  <c r="A280" i="232" s="1"/>
  <c r="A281" i="232" s="1"/>
  <c r="A282" i="232" s="1"/>
  <c r="A283" i="232" s="1"/>
  <c r="A284" i="232" s="1"/>
  <c r="A285" i="232" s="1"/>
  <c r="A115" i="237"/>
  <c r="A116" i="237" s="1"/>
  <c r="A117" i="237" s="1"/>
  <c r="A118" i="237" s="1"/>
  <c r="A119" i="237" s="1"/>
  <c r="A120" i="237" s="1"/>
  <c r="A121" i="237" s="1"/>
  <c r="A122" i="237" s="1"/>
  <c r="A123" i="237" s="1"/>
  <c r="A124" i="237" s="1"/>
  <c r="A125" i="237" s="1"/>
  <c r="A126" i="237" s="1"/>
  <c r="A127" i="237" s="1"/>
  <c r="A128" i="237" s="1"/>
  <c r="A129" i="237" s="1"/>
  <c r="A130" i="237" s="1"/>
  <c r="A131" i="237" s="1"/>
  <c r="A132" i="237" s="1"/>
  <c r="A133" i="237" s="1"/>
  <c r="A134" i="237" s="1"/>
  <c r="A135" i="237" s="1"/>
  <c r="A136" i="237" s="1"/>
  <c r="A137" i="237" s="1"/>
  <c r="A138" i="237" s="1"/>
  <c r="A139" i="237" s="1"/>
  <c r="A140" i="237" s="1"/>
  <c r="A141" i="237" s="1"/>
  <c r="A142" i="237" s="1"/>
  <c r="A143" i="237" s="1"/>
  <c r="A144" i="237" s="1"/>
  <c r="A145" i="237" s="1"/>
  <c r="A150" i="241"/>
  <c r="A151" i="241" s="1"/>
  <c r="A152" i="241" s="1"/>
  <c r="A153" i="241" s="1"/>
  <c r="A154" i="241" s="1"/>
  <c r="A155" i="241" s="1"/>
  <c r="A156" i="241" s="1"/>
  <c r="A157" i="241" s="1"/>
  <c r="A158" i="241" s="1"/>
  <c r="A159" i="241" s="1"/>
  <c r="A160" i="241" s="1"/>
  <c r="A161" i="241" s="1"/>
  <c r="A162" i="241" s="1"/>
  <c r="A163" i="241" s="1"/>
  <c r="A164" i="241" s="1"/>
  <c r="A165" i="241" s="1"/>
  <c r="A166" i="241" s="1"/>
  <c r="A167" i="241" s="1"/>
  <c r="A168" i="241" s="1"/>
  <c r="A169" i="241" s="1"/>
  <c r="A170" i="241" s="1"/>
  <c r="A171" i="241" s="1"/>
  <c r="A172" i="241" s="1"/>
  <c r="A173" i="241" s="1"/>
  <c r="A174" i="241" s="1"/>
  <c r="A175" i="241" s="1"/>
  <c r="A176" i="241" s="1"/>
  <c r="A177" i="241" s="1"/>
  <c r="A178" i="241" s="1"/>
  <c r="A179" i="241" s="1"/>
  <c r="A180" i="241" s="1"/>
  <c r="A220" i="233"/>
  <c r="A221" i="233" s="1"/>
  <c r="A222" i="233" s="1"/>
  <c r="A223" i="233" s="1"/>
  <c r="A224" i="233" s="1"/>
  <c r="A225" i="233" s="1"/>
  <c r="A226" i="233" s="1"/>
  <c r="A227" i="233" s="1"/>
  <c r="A228" i="233" s="1"/>
  <c r="A229" i="233" s="1"/>
  <c r="A230" i="233" s="1"/>
  <c r="A231" i="233" s="1"/>
  <c r="A232" i="233" s="1"/>
  <c r="A233" i="233" s="1"/>
  <c r="A234" i="233" s="1"/>
  <c r="A235" i="233" s="1"/>
  <c r="A236" i="233" s="1"/>
  <c r="A237" i="233" s="1"/>
  <c r="A238" i="233" s="1"/>
  <c r="A239" i="233" s="1"/>
  <c r="A240" i="233" s="1"/>
  <c r="A241" i="233" s="1"/>
  <c r="A242" i="233" s="1"/>
  <c r="A243" i="233" s="1"/>
  <c r="A244" i="233" s="1"/>
  <c r="A245" i="233" s="1"/>
  <c r="A246" i="233" s="1"/>
  <c r="A247" i="233" s="1"/>
  <c r="A248" i="233" s="1"/>
  <c r="A249" i="233" s="1"/>
  <c r="A250" i="233" s="1"/>
  <c r="A150" i="232"/>
  <c r="A151" i="232" s="1"/>
  <c r="A152" i="232" s="1"/>
  <c r="A153" i="232" s="1"/>
  <c r="A154" i="232" s="1"/>
  <c r="A155" i="232" s="1"/>
  <c r="A156" i="232" s="1"/>
  <c r="A157" i="232" s="1"/>
  <c r="A158" i="232" s="1"/>
  <c r="A159" i="232" s="1"/>
  <c r="A160" i="232" s="1"/>
  <c r="A161" i="232" s="1"/>
  <c r="A162" i="232" s="1"/>
  <c r="A163" i="232" s="1"/>
  <c r="A164" i="232" s="1"/>
  <c r="A165" i="232" s="1"/>
  <c r="A166" i="232" s="1"/>
  <c r="A167" i="232" s="1"/>
  <c r="A168" i="232" s="1"/>
  <c r="A169" i="232" s="1"/>
  <c r="A170" i="232" s="1"/>
  <c r="A171" i="232" s="1"/>
  <c r="A172" i="232" s="1"/>
  <c r="A173" i="232" s="1"/>
  <c r="A174" i="232" s="1"/>
  <c r="A175" i="232" s="1"/>
  <c r="A176" i="232" s="1"/>
  <c r="A177" i="232" s="1"/>
  <c r="A178" i="232" s="1"/>
  <c r="A179" i="232" s="1"/>
  <c r="A180" i="232" s="1"/>
  <c r="A115" i="235"/>
  <c r="A116" i="235" s="1"/>
  <c r="A117" i="235" s="1"/>
  <c r="A118" i="235" s="1"/>
  <c r="A119" i="235" s="1"/>
  <c r="A120" i="235" s="1"/>
  <c r="A121" i="235" s="1"/>
  <c r="A122" i="235" s="1"/>
  <c r="A123" i="235" s="1"/>
  <c r="A124" i="235" s="1"/>
  <c r="A125" i="235" s="1"/>
  <c r="A126" i="235" s="1"/>
  <c r="A127" i="235" s="1"/>
  <c r="A128" i="235" s="1"/>
  <c r="A129" i="235" s="1"/>
  <c r="A130" i="235" s="1"/>
  <c r="A131" i="235" s="1"/>
  <c r="A132" i="235" s="1"/>
  <c r="A133" i="235" s="1"/>
  <c r="A134" i="235" s="1"/>
  <c r="A135" i="235" s="1"/>
  <c r="A136" i="235" s="1"/>
  <c r="A137" i="235" s="1"/>
  <c r="A138" i="235" s="1"/>
  <c r="A139" i="235" s="1"/>
  <c r="A140" i="235" s="1"/>
  <c r="A141" i="235" s="1"/>
  <c r="A142" i="235" s="1"/>
  <c r="A143" i="235" s="1"/>
  <c r="A144" i="235" s="1"/>
  <c r="A145" i="235" s="1"/>
  <c r="A80" i="236"/>
  <c r="A81" i="236" s="1"/>
  <c r="A82" i="236" s="1"/>
  <c r="A83" i="236" s="1"/>
  <c r="A84" i="236" s="1"/>
  <c r="A85" i="236" s="1"/>
  <c r="A86" i="236" s="1"/>
  <c r="A87" i="236" s="1"/>
  <c r="A88" i="236" s="1"/>
  <c r="A89" i="236" s="1"/>
  <c r="A90" i="236" s="1"/>
  <c r="A91" i="236" s="1"/>
  <c r="A92" i="236" s="1"/>
  <c r="A93" i="236" s="1"/>
  <c r="A94" i="236" s="1"/>
  <c r="A95" i="236" s="1"/>
  <c r="A96" i="236" s="1"/>
  <c r="A97" i="236" s="1"/>
  <c r="A98" i="236" s="1"/>
  <c r="A99" i="236" s="1"/>
  <c r="A100" i="236" s="1"/>
  <c r="A101" i="236" s="1"/>
  <c r="A102" i="236" s="1"/>
  <c r="A103" i="236" s="1"/>
  <c r="A104" i="236" s="1"/>
  <c r="A105" i="236" s="1"/>
  <c r="A106" i="236" s="1"/>
  <c r="A107" i="236" s="1"/>
  <c r="A108" i="236" s="1"/>
  <c r="A109" i="236" s="1"/>
  <c r="A110" i="236" s="1"/>
  <c r="A220" i="234"/>
  <c r="A221" i="234" s="1"/>
  <c r="A222" i="234" s="1"/>
  <c r="A223" i="234" s="1"/>
  <c r="A224" i="234" s="1"/>
  <c r="A225" i="234" s="1"/>
  <c r="A226" i="234" s="1"/>
  <c r="A227" i="234" s="1"/>
  <c r="A228" i="234" s="1"/>
  <c r="A229" i="234" s="1"/>
  <c r="A230" i="234" s="1"/>
  <c r="A231" i="234" s="1"/>
  <c r="A232" i="234" s="1"/>
  <c r="A233" i="234" s="1"/>
  <c r="A234" i="234" s="1"/>
  <c r="A235" i="234" s="1"/>
  <c r="A236" i="234" s="1"/>
  <c r="A237" i="234" s="1"/>
  <c r="A238" i="234" s="1"/>
  <c r="A239" i="234" s="1"/>
  <c r="A240" i="234" s="1"/>
  <c r="A241" i="234" s="1"/>
  <c r="A242" i="234" s="1"/>
  <c r="A243" i="234" s="1"/>
  <c r="A244" i="234" s="1"/>
  <c r="A245" i="234" s="1"/>
  <c r="A246" i="234" s="1"/>
  <c r="A247" i="234" s="1"/>
  <c r="A248" i="234" s="1"/>
  <c r="A249" i="234" s="1"/>
  <c r="A250" i="234" s="1"/>
  <c r="A150" i="238"/>
  <c r="A151" i="238" s="1"/>
  <c r="A152" i="238" s="1"/>
  <c r="A153" i="238" s="1"/>
  <c r="A154" i="238" s="1"/>
  <c r="A155" i="238" s="1"/>
  <c r="A156" i="238" s="1"/>
  <c r="A157" i="238" s="1"/>
  <c r="A158" i="238" s="1"/>
  <c r="A159" i="238" s="1"/>
  <c r="A160" i="238" s="1"/>
  <c r="A161" i="238" s="1"/>
  <c r="A162" i="238" s="1"/>
  <c r="A163" i="238" s="1"/>
  <c r="A164" i="238" s="1"/>
  <c r="A165" i="238" s="1"/>
  <c r="A166" i="238" s="1"/>
  <c r="A167" i="238" s="1"/>
  <c r="A168" i="238" s="1"/>
  <c r="A169" i="238" s="1"/>
  <c r="A170" i="238" s="1"/>
  <c r="A171" i="238" s="1"/>
  <c r="A172" i="238" s="1"/>
  <c r="A173" i="238" s="1"/>
  <c r="A174" i="238" s="1"/>
  <c r="A175" i="238" s="1"/>
  <c r="A176" i="238" s="1"/>
  <c r="A177" i="238" s="1"/>
  <c r="A178" i="238" s="1"/>
  <c r="A179" i="238" s="1"/>
  <c r="A180" i="238" s="1"/>
  <c r="A80" i="241"/>
  <c r="A81" i="241" s="1"/>
  <c r="A82" i="241" s="1"/>
  <c r="A83" i="241" s="1"/>
  <c r="A84" i="241" s="1"/>
  <c r="A85" i="241" s="1"/>
  <c r="A86" i="241" s="1"/>
  <c r="A87" i="241" s="1"/>
  <c r="A88" i="241" s="1"/>
  <c r="A89" i="241" s="1"/>
  <c r="A90" i="241" s="1"/>
  <c r="A91" i="241" s="1"/>
  <c r="A92" i="241" s="1"/>
  <c r="A93" i="241" s="1"/>
  <c r="A94" i="241" s="1"/>
  <c r="A95" i="241" s="1"/>
  <c r="A96" i="241" s="1"/>
  <c r="A97" i="241" s="1"/>
  <c r="A98" i="241" s="1"/>
  <c r="A99" i="241" s="1"/>
  <c r="A100" i="241" s="1"/>
  <c r="A101" i="241" s="1"/>
  <c r="A102" i="241" s="1"/>
  <c r="A103" i="241" s="1"/>
  <c r="A104" i="241" s="1"/>
  <c r="A105" i="241" s="1"/>
  <c r="A106" i="241" s="1"/>
  <c r="A107" i="241" s="1"/>
  <c r="A108" i="241" s="1"/>
  <c r="A109" i="241" s="1"/>
  <c r="A110" i="241" s="1"/>
  <c r="B5" i="236"/>
  <c r="A115" i="238"/>
  <c r="A116" i="238" s="1"/>
  <c r="A117" i="238" s="1"/>
  <c r="A118" i="238" s="1"/>
  <c r="A119" i="238" s="1"/>
  <c r="A120" i="238" s="1"/>
  <c r="A121" i="238" s="1"/>
  <c r="A122" i="238" s="1"/>
  <c r="A123" i="238" s="1"/>
  <c r="A124" i="238" s="1"/>
  <c r="A125" i="238" s="1"/>
  <c r="A126" i="238" s="1"/>
  <c r="A127" i="238" s="1"/>
  <c r="A128" i="238" s="1"/>
  <c r="A129" i="238" s="1"/>
  <c r="A130" i="238" s="1"/>
  <c r="A131" i="238" s="1"/>
  <c r="A132" i="238" s="1"/>
  <c r="A133" i="238" s="1"/>
  <c r="A134" i="238" s="1"/>
  <c r="A135" i="238" s="1"/>
  <c r="A136" i="238" s="1"/>
  <c r="A137" i="238" s="1"/>
  <c r="A138" i="238" s="1"/>
  <c r="A139" i="238" s="1"/>
  <c r="A140" i="238" s="1"/>
  <c r="A141" i="238" s="1"/>
  <c r="A142" i="238" s="1"/>
  <c r="A143" i="238" s="1"/>
  <c r="A144" i="238" s="1"/>
  <c r="A145" i="238" s="1"/>
  <c r="B5" i="233"/>
  <c r="A220" i="238"/>
  <c r="A221" i="238" s="1"/>
  <c r="A222" i="238" s="1"/>
  <c r="A223" i="238" s="1"/>
  <c r="A224" i="238" s="1"/>
  <c r="A225" i="238" s="1"/>
  <c r="A226" i="238" s="1"/>
  <c r="A227" i="238" s="1"/>
  <c r="A228" i="238" s="1"/>
  <c r="A229" i="238" s="1"/>
  <c r="A230" i="238" s="1"/>
  <c r="A231" i="238" s="1"/>
  <c r="A232" i="238" s="1"/>
  <c r="A233" i="238" s="1"/>
  <c r="A234" i="238" s="1"/>
  <c r="A235" i="238" s="1"/>
  <c r="A236" i="238" s="1"/>
  <c r="A237" i="238" s="1"/>
  <c r="A238" i="238" s="1"/>
  <c r="A239" i="238" s="1"/>
  <c r="A240" i="238" s="1"/>
  <c r="A241" i="238" s="1"/>
  <c r="A242" i="238" s="1"/>
  <c r="A243" i="238" s="1"/>
  <c r="A244" i="238" s="1"/>
  <c r="A245" i="238" s="1"/>
  <c r="A246" i="238" s="1"/>
  <c r="A247" i="238" s="1"/>
  <c r="A248" i="238" s="1"/>
  <c r="A249" i="238" s="1"/>
  <c r="A250" i="238" s="1"/>
  <c r="A255" i="238"/>
  <c r="A256" i="238" s="1"/>
  <c r="A257" i="238" s="1"/>
  <c r="A258" i="238" s="1"/>
  <c r="A259" i="238" s="1"/>
  <c r="A260" i="238" s="1"/>
  <c r="A261" i="238" s="1"/>
  <c r="A262" i="238" s="1"/>
  <c r="A263" i="238" s="1"/>
  <c r="A264" i="238" s="1"/>
  <c r="A265" i="238" s="1"/>
  <c r="A266" i="238" s="1"/>
  <c r="A267" i="238" s="1"/>
  <c r="A268" i="238" s="1"/>
  <c r="A269" i="238" s="1"/>
  <c r="A270" i="238" s="1"/>
  <c r="A271" i="238" s="1"/>
  <c r="A272" i="238" s="1"/>
  <c r="A273" i="238" s="1"/>
  <c r="A274" i="238" s="1"/>
  <c r="A275" i="238" s="1"/>
  <c r="A276" i="238" s="1"/>
  <c r="A277" i="238" s="1"/>
  <c r="A278" i="238" s="1"/>
  <c r="A279" i="238" s="1"/>
  <c r="A280" i="238" s="1"/>
  <c r="A281" i="238" s="1"/>
  <c r="A282" i="238" s="1"/>
  <c r="A283" i="238" s="1"/>
  <c r="A284" i="238" s="1"/>
  <c r="A285" i="238" s="1"/>
  <c r="A220" i="240"/>
  <c r="A221" i="240" s="1"/>
  <c r="A222" i="240" s="1"/>
  <c r="A223" i="240" s="1"/>
  <c r="A224" i="240" s="1"/>
  <c r="A225" i="240" s="1"/>
  <c r="A226" i="240" s="1"/>
  <c r="A227" i="240" s="1"/>
  <c r="A228" i="240" s="1"/>
  <c r="A229" i="240" s="1"/>
  <c r="A230" i="240" s="1"/>
  <c r="A231" i="240" s="1"/>
  <c r="A232" i="240" s="1"/>
  <c r="A233" i="240" s="1"/>
  <c r="A234" i="240" s="1"/>
  <c r="A235" i="240" s="1"/>
  <c r="A236" i="240" s="1"/>
  <c r="A237" i="240" s="1"/>
  <c r="A238" i="240" s="1"/>
  <c r="A239" i="240" s="1"/>
  <c r="A240" i="240" s="1"/>
  <c r="A241" i="240" s="1"/>
  <c r="A242" i="240" s="1"/>
  <c r="A243" i="240" s="1"/>
  <c r="A244" i="240" s="1"/>
  <c r="A245" i="240" s="1"/>
  <c r="A246" i="240" s="1"/>
  <c r="A247" i="240" s="1"/>
  <c r="A248" i="240" s="1"/>
  <c r="A249" i="240" s="1"/>
  <c r="A250" i="240" s="1"/>
  <c r="A185" i="233"/>
  <c r="A186" i="233" s="1"/>
  <c r="A187" i="233" s="1"/>
  <c r="A188" i="233" s="1"/>
  <c r="A189" i="233" s="1"/>
  <c r="A190" i="233" s="1"/>
  <c r="A191" i="233" s="1"/>
  <c r="A192" i="233" s="1"/>
  <c r="A193" i="233" s="1"/>
  <c r="A194" i="233" s="1"/>
  <c r="A195" i="233" s="1"/>
  <c r="A196" i="233" s="1"/>
  <c r="A197" i="233" s="1"/>
  <c r="A198" i="233" s="1"/>
  <c r="A199" i="233" s="1"/>
  <c r="A200" i="233" s="1"/>
  <c r="A201" i="233" s="1"/>
  <c r="A202" i="233" s="1"/>
  <c r="A203" i="233" s="1"/>
  <c r="A204" i="233" s="1"/>
  <c r="A205" i="233" s="1"/>
  <c r="A206" i="233" s="1"/>
  <c r="A207" i="233" s="1"/>
  <c r="A208" i="233" s="1"/>
  <c r="A209" i="233" s="1"/>
  <c r="A210" i="233" s="1"/>
  <c r="A211" i="233" s="1"/>
  <c r="A212" i="233" s="1"/>
  <c r="A213" i="233" s="1"/>
  <c r="A214" i="233" s="1"/>
  <c r="A215" i="233" s="1"/>
  <c r="A255" i="241"/>
  <c r="A256" i="241" s="1"/>
  <c r="A257" i="241" s="1"/>
  <c r="A258" i="241" s="1"/>
  <c r="A259" i="241" s="1"/>
  <c r="A260" i="241" s="1"/>
  <c r="A261" i="241" s="1"/>
  <c r="A262" i="241" s="1"/>
  <c r="A263" i="241" s="1"/>
  <c r="A264" i="241" s="1"/>
  <c r="A265" i="241" s="1"/>
  <c r="A266" i="241" s="1"/>
  <c r="A267" i="241" s="1"/>
  <c r="A268" i="241" s="1"/>
  <c r="A269" i="241" s="1"/>
  <c r="A270" i="241" s="1"/>
  <c r="A271" i="241" s="1"/>
  <c r="A272" i="241" s="1"/>
  <c r="A273" i="241" s="1"/>
  <c r="A274" i="241" s="1"/>
  <c r="A275" i="241" s="1"/>
  <c r="A276" i="241" s="1"/>
  <c r="A277" i="241" s="1"/>
  <c r="A278" i="241" s="1"/>
  <c r="A279" i="241" s="1"/>
  <c r="A280" i="241" s="1"/>
  <c r="A281" i="241" s="1"/>
  <c r="A282" i="241" s="1"/>
  <c r="A283" i="241" s="1"/>
  <c r="A284" i="241" s="1"/>
  <c r="A285" i="241" s="1"/>
  <c r="A150" i="233"/>
  <c r="A151" i="233" s="1"/>
  <c r="A152" i="233" s="1"/>
  <c r="A153" i="233" s="1"/>
  <c r="A154" i="233" s="1"/>
  <c r="A155" i="233" s="1"/>
  <c r="A156" i="233" s="1"/>
  <c r="A157" i="233" s="1"/>
  <c r="A158" i="233" s="1"/>
  <c r="A159" i="233" s="1"/>
  <c r="A160" i="233" s="1"/>
  <c r="A161" i="233" s="1"/>
  <c r="A162" i="233" s="1"/>
  <c r="A163" i="233" s="1"/>
  <c r="A164" i="233" s="1"/>
  <c r="A165" i="233" s="1"/>
  <c r="A166" i="233" s="1"/>
  <c r="A167" i="233" s="1"/>
  <c r="A168" i="233" s="1"/>
  <c r="A169" i="233" s="1"/>
  <c r="A170" i="233" s="1"/>
  <c r="A171" i="233" s="1"/>
  <c r="A172" i="233" s="1"/>
  <c r="A173" i="233" s="1"/>
  <c r="A174" i="233" s="1"/>
  <c r="A175" i="233" s="1"/>
  <c r="A176" i="233" s="1"/>
  <c r="A177" i="233" s="1"/>
  <c r="A178" i="233" s="1"/>
  <c r="A179" i="233" s="1"/>
  <c r="A180" i="233" s="1"/>
  <c r="A185" i="232"/>
  <c r="A186" i="232" s="1"/>
  <c r="A187" i="232" s="1"/>
  <c r="A188" i="232" s="1"/>
  <c r="A189" i="232" s="1"/>
  <c r="A190" i="232" s="1"/>
  <c r="A191" i="232" s="1"/>
  <c r="A192" i="232" s="1"/>
  <c r="A193" i="232" s="1"/>
  <c r="A194" i="232" s="1"/>
  <c r="A195" i="232" s="1"/>
  <c r="A196" i="232" s="1"/>
  <c r="A197" i="232" s="1"/>
  <c r="A198" i="232" s="1"/>
  <c r="A199" i="232" s="1"/>
  <c r="A200" i="232" s="1"/>
  <c r="A201" i="232" s="1"/>
  <c r="A202" i="232" s="1"/>
  <c r="A203" i="232" s="1"/>
  <c r="A204" i="232" s="1"/>
  <c r="A205" i="232" s="1"/>
  <c r="A206" i="232" s="1"/>
  <c r="A207" i="232" s="1"/>
  <c r="A208" i="232" s="1"/>
  <c r="A209" i="232" s="1"/>
  <c r="A210" i="232" s="1"/>
  <c r="A211" i="232" s="1"/>
  <c r="A212" i="232" s="1"/>
  <c r="A213" i="232" s="1"/>
  <c r="A214" i="232" s="1"/>
  <c r="A215" i="232" s="1"/>
  <c r="A185" i="235"/>
  <c r="A186" i="235" s="1"/>
  <c r="A187" i="235" s="1"/>
  <c r="A188" i="235" s="1"/>
  <c r="A189" i="235" s="1"/>
  <c r="A190" i="235" s="1"/>
  <c r="A191" i="235" s="1"/>
  <c r="A192" i="235" s="1"/>
  <c r="A193" i="235" s="1"/>
  <c r="A194" i="235" s="1"/>
  <c r="A195" i="235" s="1"/>
  <c r="A196" i="235" s="1"/>
  <c r="A197" i="235" s="1"/>
  <c r="A198" i="235" s="1"/>
  <c r="A199" i="235" s="1"/>
  <c r="A200" i="235" s="1"/>
  <c r="A201" i="235" s="1"/>
  <c r="A202" i="235" s="1"/>
  <c r="A203" i="235" s="1"/>
  <c r="A204" i="235" s="1"/>
  <c r="A205" i="235" s="1"/>
  <c r="A206" i="235" s="1"/>
  <c r="A207" i="235" s="1"/>
  <c r="A208" i="235" s="1"/>
  <c r="A209" i="235" s="1"/>
  <c r="A210" i="235" s="1"/>
  <c r="A211" i="235" s="1"/>
  <c r="A212" i="235" s="1"/>
  <c r="A213" i="235" s="1"/>
  <c r="A214" i="235" s="1"/>
  <c r="A215" i="235" s="1"/>
  <c r="A255" i="236"/>
  <c r="A256" i="236" s="1"/>
  <c r="A257" i="236" s="1"/>
  <c r="A258" i="236" s="1"/>
  <c r="A259" i="236" s="1"/>
  <c r="A260" i="236" s="1"/>
  <c r="A261" i="236" s="1"/>
  <c r="A262" i="236" s="1"/>
  <c r="A263" i="236" s="1"/>
  <c r="A264" i="236" s="1"/>
  <c r="A265" i="236" s="1"/>
  <c r="A266" i="236" s="1"/>
  <c r="A267" i="236" s="1"/>
  <c r="A268" i="236" s="1"/>
  <c r="A269" i="236" s="1"/>
  <c r="A270" i="236" s="1"/>
  <c r="A271" i="236" s="1"/>
  <c r="A272" i="236" s="1"/>
  <c r="A273" i="236" s="1"/>
  <c r="A274" i="236" s="1"/>
  <c r="A275" i="236" s="1"/>
  <c r="A276" i="236" s="1"/>
  <c r="A277" i="236" s="1"/>
  <c r="A278" i="236" s="1"/>
  <c r="A279" i="236" s="1"/>
  <c r="A280" i="236" s="1"/>
  <c r="A281" i="236" s="1"/>
  <c r="A282" i="236" s="1"/>
  <c r="A283" i="236" s="1"/>
  <c r="A284" i="236" s="1"/>
  <c r="A285" i="236" s="1"/>
  <c r="A10" i="234"/>
  <c r="A11" i="234" s="1"/>
  <c r="A12" i="234" s="1"/>
  <c r="A13" i="234" s="1"/>
  <c r="A14" i="234" s="1"/>
  <c r="A15" i="234" s="1"/>
  <c r="A16" i="234" s="1"/>
  <c r="A17" i="234" s="1"/>
  <c r="A18" i="234" s="1"/>
  <c r="A19" i="234" s="1"/>
  <c r="A20" i="234" s="1"/>
  <c r="A21" i="234" s="1"/>
  <c r="A22" i="234" s="1"/>
  <c r="A23" i="234" s="1"/>
  <c r="A24" i="234" s="1"/>
  <c r="A25" i="234" s="1"/>
  <c r="A26" i="234" s="1"/>
  <c r="A27" i="234" s="1"/>
  <c r="A28" i="234" s="1"/>
  <c r="A29" i="234" s="1"/>
  <c r="A30" i="234" s="1"/>
  <c r="A31" i="234" s="1"/>
  <c r="A32" i="234" s="1"/>
  <c r="A33" i="234" s="1"/>
  <c r="A34" i="234" s="1"/>
  <c r="A35" i="234" s="1"/>
  <c r="A36" i="234" s="1"/>
  <c r="A37" i="234" s="1"/>
  <c r="A38" i="234" s="1"/>
  <c r="A39" i="234" s="1"/>
  <c r="A40" i="234" s="1"/>
  <c r="A10" i="238"/>
  <c r="A11" i="238" s="1"/>
  <c r="A12" i="238" s="1"/>
  <c r="A13" i="238" s="1"/>
  <c r="A14" i="238" s="1"/>
  <c r="A15" i="238" s="1"/>
  <c r="A16" i="238" s="1"/>
  <c r="A17" i="238" s="1"/>
  <c r="A18" i="238" s="1"/>
  <c r="A19" i="238" s="1"/>
  <c r="A20" i="238" s="1"/>
  <c r="A21" i="238" s="1"/>
  <c r="A22" i="238" s="1"/>
  <c r="A23" i="238" s="1"/>
  <c r="A24" i="238" s="1"/>
  <c r="A25" i="238" s="1"/>
  <c r="A26" i="238" s="1"/>
  <c r="A27" i="238" s="1"/>
  <c r="A28" i="238" s="1"/>
  <c r="A29" i="238" s="1"/>
  <c r="A30" i="238" s="1"/>
  <c r="A31" i="238" s="1"/>
  <c r="A32" i="238" s="1"/>
  <c r="A33" i="238" s="1"/>
  <c r="A34" i="238" s="1"/>
  <c r="A35" i="238" s="1"/>
  <c r="A36" i="238" s="1"/>
  <c r="A37" i="238" s="1"/>
  <c r="A38" i="238" s="1"/>
  <c r="A39" i="238" s="1"/>
  <c r="A40" i="238" s="1"/>
  <c r="A255" i="235"/>
  <c r="A256" i="235" s="1"/>
  <c r="A257" i="235" s="1"/>
  <c r="A258" i="235" s="1"/>
  <c r="A259" i="235" s="1"/>
  <c r="A260" i="235" s="1"/>
  <c r="A261" i="235" s="1"/>
  <c r="A262" i="235" s="1"/>
  <c r="A263" i="235" s="1"/>
  <c r="A264" i="235" s="1"/>
  <c r="A265" i="235" s="1"/>
  <c r="A266" i="235" s="1"/>
  <c r="A267" i="235" s="1"/>
  <c r="A268" i="235" s="1"/>
  <c r="A269" i="235" s="1"/>
  <c r="A270" i="235" s="1"/>
  <c r="A271" i="235" s="1"/>
  <c r="A272" i="235" s="1"/>
  <c r="A273" i="235" s="1"/>
  <c r="A274" i="235" s="1"/>
  <c r="A275" i="235" s="1"/>
  <c r="A276" i="235" s="1"/>
  <c r="A277" i="235" s="1"/>
  <c r="A278" i="235" s="1"/>
  <c r="A279" i="235" s="1"/>
  <c r="A280" i="235" s="1"/>
  <c r="A281" i="235" s="1"/>
  <c r="A282" i="235" s="1"/>
  <c r="A283" i="235" s="1"/>
  <c r="A284" i="235" s="1"/>
  <c r="A285" i="235" s="1"/>
  <c r="A80" i="237"/>
  <c r="A81" i="237" s="1"/>
  <c r="A82" i="237" s="1"/>
  <c r="A83" i="237" s="1"/>
  <c r="A84" i="237" s="1"/>
  <c r="A85" i="237" s="1"/>
  <c r="A86" i="237" s="1"/>
  <c r="A87" i="237" s="1"/>
  <c r="A88" i="237" s="1"/>
  <c r="A89" i="237" s="1"/>
  <c r="A90" i="237" s="1"/>
  <c r="A91" i="237" s="1"/>
  <c r="A92" i="237" s="1"/>
  <c r="A93" i="237" s="1"/>
  <c r="A94" i="237" s="1"/>
  <c r="A95" i="237" s="1"/>
  <c r="A96" i="237" s="1"/>
  <c r="A97" i="237" s="1"/>
  <c r="A98" i="237" s="1"/>
  <c r="A99" i="237" s="1"/>
  <c r="A100" i="237" s="1"/>
  <c r="A101" i="237" s="1"/>
  <c r="A102" i="237" s="1"/>
  <c r="A103" i="237" s="1"/>
  <c r="A104" i="237" s="1"/>
  <c r="A105" i="237" s="1"/>
  <c r="A106" i="237" s="1"/>
  <c r="A107" i="237" s="1"/>
  <c r="A108" i="237" s="1"/>
  <c r="A109" i="237" s="1"/>
  <c r="A110" i="237" s="1"/>
  <c r="A115" i="241"/>
  <c r="A116" i="241" s="1"/>
  <c r="A117" i="241" s="1"/>
  <c r="A118" i="241" s="1"/>
  <c r="A119" i="241" s="1"/>
  <c r="A120" i="241" s="1"/>
  <c r="A121" i="241" s="1"/>
  <c r="A122" i="241" s="1"/>
  <c r="A123" i="241" s="1"/>
  <c r="A124" i="241" s="1"/>
  <c r="A125" i="241" s="1"/>
  <c r="A126" i="241" s="1"/>
  <c r="A127" i="241" s="1"/>
  <c r="A128" i="241" s="1"/>
  <c r="A129" i="241" s="1"/>
  <c r="A130" i="241" s="1"/>
  <c r="A131" i="241" s="1"/>
  <c r="A132" i="241" s="1"/>
  <c r="A133" i="241" s="1"/>
  <c r="A134" i="241" s="1"/>
  <c r="A135" i="241" s="1"/>
  <c r="A136" i="241" s="1"/>
  <c r="A137" i="241" s="1"/>
  <c r="A138" i="241" s="1"/>
  <c r="A139" i="241" s="1"/>
  <c r="A140" i="241" s="1"/>
  <c r="A141" i="241" s="1"/>
  <c r="A142" i="241" s="1"/>
  <c r="A143" i="241" s="1"/>
  <c r="A144" i="241" s="1"/>
  <c r="A145" i="241" s="1"/>
  <c r="A150" i="234"/>
  <c r="A151" i="234" s="1"/>
  <c r="A152" i="234" s="1"/>
  <c r="A153" i="234" s="1"/>
  <c r="A154" i="234" s="1"/>
  <c r="A155" i="234" s="1"/>
  <c r="A156" i="234" s="1"/>
  <c r="A157" i="234" s="1"/>
  <c r="A158" i="234" s="1"/>
  <c r="A159" i="234" s="1"/>
  <c r="A160" i="234" s="1"/>
  <c r="A161" i="234" s="1"/>
  <c r="A162" i="234" s="1"/>
  <c r="A163" i="234" s="1"/>
  <c r="A164" i="234" s="1"/>
  <c r="A165" i="234" s="1"/>
  <c r="A166" i="234" s="1"/>
  <c r="A167" i="234" s="1"/>
  <c r="A168" i="234" s="1"/>
  <c r="A169" i="234" s="1"/>
  <c r="A170" i="234" s="1"/>
  <c r="A171" i="234" s="1"/>
  <c r="A172" i="234" s="1"/>
  <c r="A173" i="234" s="1"/>
  <c r="A174" i="234" s="1"/>
  <c r="A175" i="234" s="1"/>
  <c r="A176" i="234" s="1"/>
  <c r="A177" i="234" s="1"/>
  <c r="A178" i="234" s="1"/>
  <c r="A179" i="234" s="1"/>
  <c r="A180" i="234" s="1"/>
  <c r="A45" i="241"/>
  <c r="A46" i="241" s="1"/>
  <c r="A47" i="241" s="1"/>
  <c r="A48" i="241" s="1"/>
  <c r="A49" i="241" s="1"/>
  <c r="A50" i="241" s="1"/>
  <c r="A51" i="241" s="1"/>
  <c r="A52" i="241" s="1"/>
  <c r="A53" i="241" s="1"/>
  <c r="A54" i="241" s="1"/>
  <c r="A55" i="241" s="1"/>
  <c r="A56" i="241" s="1"/>
  <c r="A57" i="241" s="1"/>
  <c r="A58" i="241" s="1"/>
  <c r="A59" i="241" s="1"/>
  <c r="A60" i="241" s="1"/>
  <c r="A61" i="241" s="1"/>
  <c r="A62" i="241" s="1"/>
  <c r="A63" i="241" s="1"/>
  <c r="A64" i="241" s="1"/>
  <c r="A65" i="241" s="1"/>
  <c r="A66" i="241" s="1"/>
  <c r="A67" i="241" s="1"/>
  <c r="A68" i="241" s="1"/>
  <c r="A69" i="241" s="1"/>
  <c r="A70" i="241" s="1"/>
  <c r="A71" i="241" s="1"/>
  <c r="A72" i="241" s="1"/>
  <c r="A73" i="241" s="1"/>
  <c r="A74" i="241" s="1"/>
  <c r="A75" i="241" s="1"/>
  <c r="A115" i="236"/>
  <c r="A116" i="236" s="1"/>
  <c r="A117" i="236" s="1"/>
  <c r="A118" i="236" s="1"/>
  <c r="A119" i="236" s="1"/>
  <c r="A120" i="236" s="1"/>
  <c r="A121" i="236" s="1"/>
  <c r="A122" i="236" s="1"/>
  <c r="A123" i="236" s="1"/>
  <c r="A124" i="236" s="1"/>
  <c r="A125" i="236" s="1"/>
  <c r="A126" i="236" s="1"/>
  <c r="A127" i="236" s="1"/>
  <c r="A128" i="236" s="1"/>
  <c r="A129" i="236" s="1"/>
  <c r="A130" i="236" s="1"/>
  <c r="A131" i="236" s="1"/>
  <c r="A132" i="236" s="1"/>
  <c r="A133" i="236" s="1"/>
  <c r="A134" i="236" s="1"/>
  <c r="A135" i="236" s="1"/>
  <c r="A136" i="236" s="1"/>
  <c r="A137" i="236" s="1"/>
  <c r="A138" i="236" s="1"/>
  <c r="A139" i="236" s="1"/>
  <c r="A140" i="236" s="1"/>
  <c r="A141" i="236" s="1"/>
  <c r="A142" i="236" s="1"/>
  <c r="A143" i="236" s="1"/>
  <c r="A144" i="236" s="1"/>
  <c r="A145" i="236" s="1"/>
  <c r="A45" i="237"/>
  <c r="A46" i="237" s="1"/>
  <c r="A47" i="237" s="1"/>
  <c r="A48" i="237" s="1"/>
  <c r="A49" i="237" s="1"/>
  <c r="A50" i="237" s="1"/>
  <c r="A51" i="237" s="1"/>
  <c r="A52" i="237" s="1"/>
  <c r="A53" i="237" s="1"/>
  <c r="A54" i="237" s="1"/>
  <c r="A55" i="237" s="1"/>
  <c r="A56" i="237" s="1"/>
  <c r="A57" i="237" s="1"/>
  <c r="A58" i="237" s="1"/>
  <c r="A59" i="237" s="1"/>
  <c r="A60" i="237" s="1"/>
  <c r="A61" i="237" s="1"/>
  <c r="A62" i="237" s="1"/>
  <c r="A63" i="237" s="1"/>
  <c r="A64" i="237" s="1"/>
  <c r="A65" i="237" s="1"/>
  <c r="A66" i="237" s="1"/>
  <c r="A67" i="237" s="1"/>
  <c r="A68" i="237" s="1"/>
  <c r="A69" i="237" s="1"/>
  <c r="A70" i="237" s="1"/>
  <c r="A71" i="237" s="1"/>
  <c r="A72" i="237" s="1"/>
  <c r="A73" i="237" s="1"/>
  <c r="A74" i="237" s="1"/>
  <c r="A75" i="237" s="1"/>
  <c r="A10" i="241"/>
  <c r="A11" i="241" s="1"/>
  <c r="A12" i="241" s="1"/>
  <c r="A13" i="241" s="1"/>
  <c r="A14" i="241" s="1"/>
  <c r="A15" i="241" s="1"/>
  <c r="A16" i="241" s="1"/>
  <c r="A17" i="241" s="1"/>
  <c r="A18" i="241" s="1"/>
  <c r="A19" i="241" s="1"/>
  <c r="A20" i="241" s="1"/>
  <c r="A21" i="241" s="1"/>
  <c r="A22" i="241" s="1"/>
  <c r="A23" i="241" s="1"/>
  <c r="A24" i="241" s="1"/>
  <c r="A25" i="241" s="1"/>
  <c r="A26" i="241" s="1"/>
  <c r="A27" i="241" s="1"/>
  <c r="A28" i="241" s="1"/>
  <c r="A29" i="241" s="1"/>
  <c r="A30" i="241" s="1"/>
  <c r="A31" i="241" s="1"/>
  <c r="A32" i="241" s="1"/>
  <c r="A33" i="241" s="1"/>
  <c r="A34" i="241" s="1"/>
  <c r="A35" i="241" s="1"/>
  <c r="A36" i="241" s="1"/>
  <c r="A37" i="241" s="1"/>
  <c r="A38" i="241" s="1"/>
  <c r="A39" i="241" s="1"/>
  <c r="A40" i="241" s="1"/>
  <c r="A150" i="240"/>
  <c r="A151" i="240" s="1"/>
  <c r="A152" i="240" s="1"/>
  <c r="A153" i="240" s="1"/>
  <c r="A154" i="240" s="1"/>
  <c r="A155" i="240" s="1"/>
  <c r="A156" i="240" s="1"/>
  <c r="A157" i="240" s="1"/>
  <c r="A158" i="240" s="1"/>
  <c r="A159" i="240" s="1"/>
  <c r="A160" i="240" s="1"/>
  <c r="A161" i="240" s="1"/>
  <c r="A162" i="240" s="1"/>
  <c r="A163" i="240" s="1"/>
  <c r="A164" i="240" s="1"/>
  <c r="A165" i="240" s="1"/>
  <c r="A166" i="240" s="1"/>
  <c r="A167" i="240" s="1"/>
  <c r="A168" i="240" s="1"/>
  <c r="A169" i="240" s="1"/>
  <c r="A170" i="240" s="1"/>
  <c r="A171" i="240" s="1"/>
  <c r="A172" i="240" s="1"/>
  <c r="A173" i="240" s="1"/>
  <c r="A174" i="240" s="1"/>
  <c r="A175" i="240" s="1"/>
  <c r="A176" i="240" s="1"/>
  <c r="A177" i="240" s="1"/>
  <c r="A178" i="240" s="1"/>
  <c r="A179" i="240" s="1"/>
  <c r="A180" i="240" s="1"/>
  <c r="A220" i="236"/>
  <c r="A221" i="236" s="1"/>
  <c r="A222" i="236" s="1"/>
  <c r="A223" i="236" s="1"/>
  <c r="A224" i="236" s="1"/>
  <c r="A225" i="236" s="1"/>
  <c r="A226" i="236" s="1"/>
  <c r="A227" i="236" s="1"/>
  <c r="A228" i="236" s="1"/>
  <c r="A229" i="236" s="1"/>
  <c r="A230" i="236" s="1"/>
  <c r="A231" i="236" s="1"/>
  <c r="A232" i="236" s="1"/>
  <c r="A233" i="236" s="1"/>
  <c r="A234" i="236" s="1"/>
  <c r="A235" i="236" s="1"/>
  <c r="A236" i="236" s="1"/>
  <c r="A237" i="236" s="1"/>
  <c r="A238" i="236" s="1"/>
  <c r="A239" i="236" s="1"/>
  <c r="A240" i="236" s="1"/>
  <c r="A241" i="236" s="1"/>
  <c r="A242" i="236" s="1"/>
  <c r="A243" i="236" s="1"/>
  <c r="A244" i="236" s="1"/>
  <c r="A245" i="236" s="1"/>
  <c r="A246" i="236" s="1"/>
  <c r="A247" i="236" s="1"/>
  <c r="A248" i="236" s="1"/>
  <c r="A249" i="236" s="1"/>
  <c r="A250" i="236" s="1"/>
  <c r="A45" i="238"/>
  <c r="A46" i="238" s="1"/>
  <c r="A47" i="238" s="1"/>
  <c r="A48" i="238" s="1"/>
  <c r="A49" i="238" s="1"/>
  <c r="A50" i="238" s="1"/>
  <c r="A51" i="238" s="1"/>
  <c r="A52" i="238" s="1"/>
  <c r="A53" i="238" s="1"/>
  <c r="A54" i="238" s="1"/>
  <c r="A55" i="238" s="1"/>
  <c r="A56" i="238" s="1"/>
  <c r="A57" i="238" s="1"/>
  <c r="A58" i="238" s="1"/>
  <c r="A59" i="238" s="1"/>
  <c r="A60" i="238" s="1"/>
  <c r="A61" i="238" s="1"/>
  <c r="A62" i="238" s="1"/>
  <c r="A63" i="238" s="1"/>
  <c r="A64" i="238" s="1"/>
  <c r="A65" i="238" s="1"/>
  <c r="A66" i="238" s="1"/>
  <c r="A67" i="238" s="1"/>
  <c r="A68" i="238" s="1"/>
  <c r="A69" i="238" s="1"/>
  <c r="A70" i="238" s="1"/>
  <c r="A71" i="238" s="1"/>
  <c r="A72" i="238" s="1"/>
  <c r="A73" i="238" s="1"/>
  <c r="A74" i="238" s="1"/>
  <c r="A75" i="238" s="1"/>
  <c r="A220" i="241"/>
  <c r="A221" i="241" s="1"/>
  <c r="A222" i="241" s="1"/>
  <c r="A223" i="241" s="1"/>
  <c r="A224" i="241" s="1"/>
  <c r="A225" i="241" s="1"/>
  <c r="A226" i="241" s="1"/>
  <c r="A227" i="241" s="1"/>
  <c r="A228" i="241" s="1"/>
  <c r="A229" i="241" s="1"/>
  <c r="A230" i="241" s="1"/>
  <c r="A231" i="241" s="1"/>
  <c r="A232" i="241" s="1"/>
  <c r="A233" i="241" s="1"/>
  <c r="A234" i="241" s="1"/>
  <c r="A235" i="241" s="1"/>
  <c r="A236" i="241" s="1"/>
  <c r="A237" i="241" s="1"/>
  <c r="A238" i="241" s="1"/>
  <c r="A239" i="241" s="1"/>
  <c r="A240" i="241" s="1"/>
  <c r="A241" i="241" s="1"/>
  <c r="A242" i="241" s="1"/>
  <c r="A243" i="241" s="1"/>
  <c r="A244" i="241" s="1"/>
  <c r="A245" i="241" s="1"/>
  <c r="A246" i="241" s="1"/>
  <c r="A247" i="241" s="1"/>
  <c r="A248" i="241" s="1"/>
  <c r="A249" i="241" s="1"/>
  <c r="A250" i="241" s="1"/>
  <c r="B5" i="241"/>
  <c r="A10" i="235"/>
  <c r="A11" i="235" s="1"/>
  <c r="A12" i="235" s="1"/>
  <c r="A13" i="235" s="1"/>
  <c r="A14" i="235" s="1"/>
  <c r="A15" i="235" s="1"/>
  <c r="A16" i="235" s="1"/>
  <c r="A17" i="235" s="1"/>
  <c r="A18" i="235" s="1"/>
  <c r="A19" i="235" s="1"/>
  <c r="A20" i="235" s="1"/>
  <c r="A21" i="235" s="1"/>
  <c r="A22" i="235" s="1"/>
  <c r="A23" i="235" s="1"/>
  <c r="A24" i="235" s="1"/>
  <c r="A25" i="235" s="1"/>
  <c r="A26" i="235" s="1"/>
  <c r="A27" i="235" s="1"/>
  <c r="A28" i="235" s="1"/>
  <c r="A29" i="235" s="1"/>
  <c r="A30" i="235" s="1"/>
  <c r="A31" i="235" s="1"/>
  <c r="A32" i="235" s="1"/>
  <c r="A33" i="235" s="1"/>
  <c r="A34" i="235" s="1"/>
  <c r="A35" i="235" s="1"/>
  <c r="A36" i="235" s="1"/>
  <c r="A37" i="235" s="1"/>
  <c r="A38" i="235" s="1"/>
  <c r="A39" i="235" s="1"/>
  <c r="A40" i="235" s="1"/>
  <c r="A185" i="236"/>
  <c r="A186" i="236" s="1"/>
  <c r="A187" i="236" s="1"/>
  <c r="A188" i="236" s="1"/>
  <c r="A189" i="236" s="1"/>
  <c r="A190" i="236" s="1"/>
  <c r="A191" i="236" s="1"/>
  <c r="A192" i="236" s="1"/>
  <c r="A193" i="236" s="1"/>
  <c r="A194" i="236" s="1"/>
  <c r="A195" i="236" s="1"/>
  <c r="A196" i="236" s="1"/>
  <c r="A197" i="236" s="1"/>
  <c r="A198" i="236" s="1"/>
  <c r="A199" i="236" s="1"/>
  <c r="A200" i="236" s="1"/>
  <c r="A201" i="236" s="1"/>
  <c r="A202" i="236" s="1"/>
  <c r="A203" i="236" s="1"/>
  <c r="A204" i="236" s="1"/>
  <c r="A205" i="236" s="1"/>
  <c r="A206" i="236" s="1"/>
  <c r="A207" i="236" s="1"/>
  <c r="A208" i="236" s="1"/>
  <c r="A209" i="236" s="1"/>
  <c r="A210" i="236" s="1"/>
  <c r="A211" i="236" s="1"/>
  <c r="A212" i="236" s="1"/>
  <c r="A213" i="236" s="1"/>
  <c r="A214" i="236" s="1"/>
  <c r="A215" i="236" s="1"/>
  <c r="A80" i="234"/>
  <c r="A81" i="234" s="1"/>
  <c r="A82" i="234" s="1"/>
  <c r="A83" i="234" s="1"/>
  <c r="A84" i="234" s="1"/>
  <c r="A85" i="234" s="1"/>
  <c r="A86" i="234" s="1"/>
  <c r="A87" i="234" s="1"/>
  <c r="A88" i="234" s="1"/>
  <c r="A89" i="234" s="1"/>
  <c r="A90" i="234" s="1"/>
  <c r="A91" i="234" s="1"/>
  <c r="A92" i="234" s="1"/>
  <c r="A93" i="234" s="1"/>
  <c r="A94" i="234" s="1"/>
  <c r="A95" i="234" s="1"/>
  <c r="A96" i="234" s="1"/>
  <c r="A97" i="234" s="1"/>
  <c r="A98" i="234" s="1"/>
  <c r="A99" i="234" s="1"/>
  <c r="A100" i="234" s="1"/>
  <c r="A101" i="234" s="1"/>
  <c r="A102" i="234" s="1"/>
  <c r="A103" i="234" s="1"/>
  <c r="A104" i="234" s="1"/>
  <c r="A105" i="234" s="1"/>
  <c r="A106" i="234" s="1"/>
  <c r="A107" i="234" s="1"/>
  <c r="A108" i="234" s="1"/>
  <c r="A109" i="234" s="1"/>
  <c r="A110" i="234" s="1"/>
  <c r="A80" i="238"/>
  <c r="A81" i="238" s="1"/>
  <c r="A82" i="238" s="1"/>
  <c r="A83" i="238" s="1"/>
  <c r="A84" i="238" s="1"/>
  <c r="A85" i="238" s="1"/>
  <c r="A86" i="238" s="1"/>
  <c r="A87" i="238" s="1"/>
  <c r="A88" i="238" s="1"/>
  <c r="A89" i="238" s="1"/>
  <c r="A90" i="238" s="1"/>
  <c r="A91" i="238" s="1"/>
  <c r="A92" i="238" s="1"/>
  <c r="A93" i="238" s="1"/>
  <c r="A94" i="238" s="1"/>
  <c r="A95" i="238" s="1"/>
  <c r="A96" i="238" s="1"/>
  <c r="A97" i="238" s="1"/>
  <c r="A98" i="238" s="1"/>
  <c r="A99" i="238" s="1"/>
  <c r="A100" i="238" s="1"/>
  <c r="A101" i="238" s="1"/>
  <c r="A102" i="238" s="1"/>
  <c r="A103" i="238" s="1"/>
  <c r="A104" i="238" s="1"/>
  <c r="A105" i="238" s="1"/>
  <c r="A106" i="238" s="1"/>
  <c r="A107" i="238" s="1"/>
  <c r="A108" i="238" s="1"/>
  <c r="A109" i="238" s="1"/>
  <c r="A110" i="238" s="1"/>
  <c r="B5" i="231"/>
  <c r="B5" i="230"/>
  <c r="A80" i="230"/>
  <c r="A81" i="230" s="1"/>
  <c r="A82" i="230" s="1"/>
  <c r="A83" i="230" s="1"/>
  <c r="A84" i="230" s="1"/>
  <c r="A85" i="230" s="1"/>
  <c r="A86" i="230" s="1"/>
  <c r="A87" i="230" s="1"/>
  <c r="A88" i="230" s="1"/>
  <c r="A89" i="230" s="1"/>
  <c r="A90" i="230" s="1"/>
  <c r="A91" i="230" s="1"/>
  <c r="A92" i="230" s="1"/>
  <c r="A93" i="230" s="1"/>
  <c r="A94" i="230" s="1"/>
  <c r="A95" i="230" s="1"/>
  <c r="A96" i="230" s="1"/>
  <c r="A97" i="230" s="1"/>
  <c r="A98" i="230" s="1"/>
  <c r="A99" i="230" s="1"/>
  <c r="A100" i="230" s="1"/>
  <c r="A101" i="230" s="1"/>
  <c r="A102" i="230" s="1"/>
  <c r="A103" i="230" s="1"/>
  <c r="A104" i="230" s="1"/>
  <c r="A105" i="230" s="1"/>
  <c r="A106" i="230" s="1"/>
  <c r="A107" i="230" s="1"/>
  <c r="A108" i="230" s="1"/>
  <c r="A109" i="230" s="1"/>
  <c r="A110" i="230" s="1"/>
  <c r="A10" i="230"/>
  <c r="A11" i="230" s="1"/>
  <c r="A12" i="230" s="1"/>
  <c r="A13" i="230" s="1"/>
  <c r="A14" i="230" s="1"/>
  <c r="A15" i="230" s="1"/>
  <c r="A16" i="230" s="1"/>
  <c r="A17" i="230" s="1"/>
  <c r="A18" i="230" s="1"/>
  <c r="A19" i="230" s="1"/>
  <c r="A20" i="230" s="1"/>
  <c r="A21" i="230" s="1"/>
  <c r="A22" i="230" s="1"/>
  <c r="A23" i="230" s="1"/>
  <c r="A24" i="230" s="1"/>
  <c r="A25" i="230" s="1"/>
  <c r="A26" i="230" s="1"/>
  <c r="A27" i="230" s="1"/>
  <c r="A28" i="230" s="1"/>
  <c r="A29" i="230" s="1"/>
  <c r="A30" i="230" s="1"/>
  <c r="A31" i="230" s="1"/>
  <c r="A32" i="230" s="1"/>
  <c r="A33" i="230" s="1"/>
  <c r="A34" i="230" s="1"/>
  <c r="A35" i="230" s="1"/>
  <c r="A36" i="230" s="1"/>
  <c r="A37" i="230" s="1"/>
  <c r="A38" i="230" s="1"/>
  <c r="A39" i="230" s="1"/>
  <c r="A40" i="230" s="1"/>
  <c r="A150" i="231"/>
  <c r="A151" i="231" s="1"/>
  <c r="A152" i="231" s="1"/>
  <c r="A153" i="231" s="1"/>
  <c r="A154" i="231" s="1"/>
  <c r="A155" i="231" s="1"/>
  <c r="A156" i="231" s="1"/>
  <c r="A157" i="231" s="1"/>
  <c r="A158" i="231" s="1"/>
  <c r="A159" i="231" s="1"/>
  <c r="A160" i="231" s="1"/>
  <c r="A161" i="231" s="1"/>
  <c r="A162" i="231" s="1"/>
  <c r="A163" i="231" s="1"/>
  <c r="A164" i="231" s="1"/>
  <c r="A165" i="231" s="1"/>
  <c r="A166" i="231" s="1"/>
  <c r="A167" i="231" s="1"/>
  <c r="A168" i="231" s="1"/>
  <c r="A169" i="231" s="1"/>
  <c r="A170" i="231" s="1"/>
  <c r="A171" i="231" s="1"/>
  <c r="A172" i="231" s="1"/>
  <c r="A173" i="231" s="1"/>
  <c r="A174" i="231" s="1"/>
  <c r="A175" i="231" s="1"/>
  <c r="A176" i="231" s="1"/>
  <c r="A177" i="231" s="1"/>
  <c r="A178" i="231" s="1"/>
  <c r="A179" i="231" s="1"/>
  <c r="A180" i="231" s="1"/>
  <c r="A185" i="230"/>
  <c r="A186" i="230" s="1"/>
  <c r="A187" i="230" s="1"/>
  <c r="A188" i="230" s="1"/>
  <c r="A189" i="230" s="1"/>
  <c r="A190" i="230" s="1"/>
  <c r="A191" i="230" s="1"/>
  <c r="A192" i="230" s="1"/>
  <c r="A193" i="230" s="1"/>
  <c r="A194" i="230" s="1"/>
  <c r="A195" i="230" s="1"/>
  <c r="A196" i="230" s="1"/>
  <c r="A197" i="230" s="1"/>
  <c r="A198" i="230" s="1"/>
  <c r="A199" i="230" s="1"/>
  <c r="A200" i="230" s="1"/>
  <c r="A201" i="230" s="1"/>
  <c r="A202" i="230" s="1"/>
  <c r="A203" i="230" s="1"/>
  <c r="A204" i="230" s="1"/>
  <c r="A205" i="230" s="1"/>
  <c r="A206" i="230" s="1"/>
  <c r="A207" i="230" s="1"/>
  <c r="A208" i="230" s="1"/>
  <c r="A209" i="230" s="1"/>
  <c r="A210" i="230" s="1"/>
  <c r="A211" i="230" s="1"/>
  <c r="A212" i="230" s="1"/>
  <c r="A213" i="230" s="1"/>
  <c r="A214" i="230" s="1"/>
  <c r="A215" i="230" s="1"/>
  <c r="A45" i="231"/>
  <c r="A46" i="231" s="1"/>
  <c r="A47" i="231" s="1"/>
  <c r="A48" i="231" s="1"/>
  <c r="A49" i="231" s="1"/>
  <c r="A50" i="231" s="1"/>
  <c r="A51" i="231" s="1"/>
  <c r="A52" i="231" s="1"/>
  <c r="A53" i="231" s="1"/>
  <c r="A54" i="231" s="1"/>
  <c r="A55" i="231" s="1"/>
  <c r="A56" i="231" s="1"/>
  <c r="A57" i="231" s="1"/>
  <c r="A58" i="231" s="1"/>
  <c r="A59" i="231" s="1"/>
  <c r="A60" i="231" s="1"/>
  <c r="A61" i="231" s="1"/>
  <c r="A62" i="231" s="1"/>
  <c r="A63" i="231" s="1"/>
  <c r="A64" i="231" s="1"/>
  <c r="A65" i="231" s="1"/>
  <c r="A66" i="231" s="1"/>
  <c r="A67" i="231" s="1"/>
  <c r="A68" i="231" s="1"/>
  <c r="A69" i="231" s="1"/>
  <c r="A70" i="231" s="1"/>
  <c r="A71" i="231" s="1"/>
  <c r="A72" i="231" s="1"/>
  <c r="A73" i="231" s="1"/>
  <c r="A74" i="231" s="1"/>
  <c r="A75" i="231" s="1"/>
  <c r="A115" i="230"/>
  <c r="A116" i="230" s="1"/>
  <c r="A117" i="230" s="1"/>
  <c r="A118" i="230" s="1"/>
  <c r="A119" i="230" s="1"/>
  <c r="A120" i="230" s="1"/>
  <c r="A121" i="230" s="1"/>
  <c r="A122" i="230" s="1"/>
  <c r="A123" i="230" s="1"/>
  <c r="A124" i="230" s="1"/>
  <c r="A125" i="230" s="1"/>
  <c r="A126" i="230" s="1"/>
  <c r="A127" i="230" s="1"/>
  <c r="A128" i="230" s="1"/>
  <c r="A129" i="230" s="1"/>
  <c r="A130" i="230" s="1"/>
  <c r="A131" i="230" s="1"/>
  <c r="A132" i="230" s="1"/>
  <c r="A133" i="230" s="1"/>
  <c r="A134" i="230" s="1"/>
  <c r="A135" i="230" s="1"/>
  <c r="A136" i="230" s="1"/>
  <c r="A137" i="230" s="1"/>
  <c r="A138" i="230" s="1"/>
  <c r="A139" i="230" s="1"/>
  <c r="A140" i="230" s="1"/>
  <c r="A141" i="230" s="1"/>
  <c r="A142" i="230" s="1"/>
  <c r="A143" i="230" s="1"/>
  <c r="A144" i="230" s="1"/>
  <c r="A145" i="230" s="1"/>
  <c r="A220" i="231"/>
  <c r="A221" i="231" s="1"/>
  <c r="A222" i="231" s="1"/>
  <c r="A223" i="231" s="1"/>
  <c r="A224" i="231" s="1"/>
  <c r="A225" i="231" s="1"/>
  <c r="A226" i="231" s="1"/>
  <c r="A227" i="231" s="1"/>
  <c r="A228" i="231" s="1"/>
  <c r="A229" i="231" s="1"/>
  <c r="A230" i="231" s="1"/>
  <c r="A231" i="231" s="1"/>
  <c r="A232" i="231" s="1"/>
  <c r="A233" i="231" s="1"/>
  <c r="A234" i="231" s="1"/>
  <c r="A235" i="231" s="1"/>
  <c r="A236" i="231" s="1"/>
  <c r="A237" i="231" s="1"/>
  <c r="A238" i="231" s="1"/>
  <c r="A239" i="231" s="1"/>
  <c r="A240" i="231" s="1"/>
  <c r="A241" i="231" s="1"/>
  <c r="A242" i="231" s="1"/>
  <c r="A243" i="231" s="1"/>
  <c r="A244" i="231" s="1"/>
  <c r="A245" i="231" s="1"/>
  <c r="A246" i="231" s="1"/>
  <c r="A247" i="231" s="1"/>
  <c r="A248" i="231" s="1"/>
  <c r="A249" i="231" s="1"/>
  <c r="A250" i="231" s="1"/>
  <c r="A80" i="231"/>
  <c r="A81" i="231" s="1"/>
  <c r="A82" i="231" s="1"/>
  <c r="A83" i="231" s="1"/>
  <c r="A84" i="231" s="1"/>
  <c r="A85" i="231" s="1"/>
  <c r="A86" i="231" s="1"/>
  <c r="A87" i="231" s="1"/>
  <c r="A88" i="231" s="1"/>
  <c r="A89" i="231" s="1"/>
  <c r="A90" i="231" s="1"/>
  <c r="A91" i="231" s="1"/>
  <c r="A92" i="231" s="1"/>
  <c r="A93" i="231" s="1"/>
  <c r="A94" i="231" s="1"/>
  <c r="A95" i="231" s="1"/>
  <c r="A96" i="231" s="1"/>
  <c r="A97" i="231" s="1"/>
  <c r="A98" i="231" s="1"/>
  <c r="A99" i="231" s="1"/>
  <c r="A100" i="231" s="1"/>
  <c r="A101" i="231" s="1"/>
  <c r="A102" i="231" s="1"/>
  <c r="A103" i="231" s="1"/>
  <c r="A104" i="231" s="1"/>
  <c r="A105" i="231" s="1"/>
  <c r="A106" i="231" s="1"/>
  <c r="A107" i="231" s="1"/>
  <c r="A108" i="231" s="1"/>
  <c r="A109" i="231" s="1"/>
  <c r="A110" i="231" s="1"/>
  <c r="A255" i="230"/>
  <c r="A256" i="230" s="1"/>
  <c r="A257" i="230" s="1"/>
  <c r="A258" i="230" s="1"/>
  <c r="A259" i="230" s="1"/>
  <c r="A260" i="230" s="1"/>
  <c r="A261" i="230" s="1"/>
  <c r="A262" i="230" s="1"/>
  <c r="A263" i="230" s="1"/>
  <c r="A264" i="230" s="1"/>
  <c r="A265" i="230" s="1"/>
  <c r="A266" i="230" s="1"/>
  <c r="A267" i="230" s="1"/>
  <c r="A268" i="230" s="1"/>
  <c r="A269" i="230" s="1"/>
  <c r="A270" i="230" s="1"/>
  <c r="A271" i="230" s="1"/>
  <c r="A272" i="230" s="1"/>
  <c r="A273" i="230" s="1"/>
  <c r="A274" i="230" s="1"/>
  <c r="A275" i="230" s="1"/>
  <c r="A276" i="230" s="1"/>
  <c r="A277" i="230" s="1"/>
  <c r="A278" i="230" s="1"/>
  <c r="A279" i="230" s="1"/>
  <c r="A280" i="230" s="1"/>
  <c r="A281" i="230" s="1"/>
  <c r="A282" i="230" s="1"/>
  <c r="A283" i="230" s="1"/>
  <c r="A284" i="230" s="1"/>
  <c r="A285" i="230" s="1"/>
  <c r="A115" i="231"/>
  <c r="A116" i="231" s="1"/>
  <c r="A117" i="231" s="1"/>
  <c r="A118" i="231" s="1"/>
  <c r="A119" i="231" s="1"/>
  <c r="A120" i="231" s="1"/>
  <c r="A121" i="231" s="1"/>
  <c r="A122" i="231" s="1"/>
  <c r="A123" i="231" s="1"/>
  <c r="A124" i="231" s="1"/>
  <c r="A125" i="231" s="1"/>
  <c r="A126" i="231" s="1"/>
  <c r="A127" i="231" s="1"/>
  <c r="A128" i="231" s="1"/>
  <c r="A129" i="231" s="1"/>
  <c r="A130" i="231" s="1"/>
  <c r="A131" i="231" s="1"/>
  <c r="A132" i="231" s="1"/>
  <c r="A133" i="231" s="1"/>
  <c r="A134" i="231" s="1"/>
  <c r="A135" i="231" s="1"/>
  <c r="A136" i="231" s="1"/>
  <c r="A137" i="231" s="1"/>
  <c r="A138" i="231" s="1"/>
  <c r="A139" i="231" s="1"/>
  <c r="A140" i="231" s="1"/>
  <c r="A141" i="231" s="1"/>
  <c r="A142" i="231" s="1"/>
  <c r="A143" i="231" s="1"/>
  <c r="A144" i="231" s="1"/>
  <c r="A145" i="231" s="1"/>
  <c r="A255" i="231"/>
  <c r="A256" i="231" s="1"/>
  <c r="A257" i="231" s="1"/>
  <c r="A258" i="231" s="1"/>
  <c r="A259" i="231" s="1"/>
  <c r="A260" i="231" s="1"/>
  <c r="A261" i="231" s="1"/>
  <c r="A262" i="231" s="1"/>
  <c r="A263" i="231" s="1"/>
  <c r="A264" i="231" s="1"/>
  <c r="A265" i="231" s="1"/>
  <c r="A266" i="231" s="1"/>
  <c r="A267" i="231" s="1"/>
  <c r="A268" i="231" s="1"/>
  <c r="A269" i="231" s="1"/>
  <c r="A270" i="231" s="1"/>
  <c r="A271" i="231" s="1"/>
  <c r="A272" i="231" s="1"/>
  <c r="A273" i="231" s="1"/>
  <c r="A274" i="231" s="1"/>
  <c r="A275" i="231" s="1"/>
  <c r="A276" i="231" s="1"/>
  <c r="A277" i="231" s="1"/>
  <c r="A278" i="231" s="1"/>
  <c r="A279" i="231" s="1"/>
  <c r="A280" i="231" s="1"/>
  <c r="A281" i="231" s="1"/>
  <c r="A282" i="231" s="1"/>
  <c r="A283" i="231" s="1"/>
  <c r="A284" i="231" s="1"/>
  <c r="A285" i="231" s="1"/>
  <c r="A45" i="230"/>
  <c r="A46" i="230" s="1"/>
  <c r="A47" i="230" s="1"/>
  <c r="A48" i="230" s="1"/>
  <c r="A49" i="230" s="1"/>
  <c r="A50" i="230" s="1"/>
  <c r="A51" i="230" s="1"/>
  <c r="A52" i="230" s="1"/>
  <c r="A53" i="230" s="1"/>
  <c r="A54" i="230" s="1"/>
  <c r="A55" i="230" s="1"/>
  <c r="A56" i="230" s="1"/>
  <c r="A57" i="230" s="1"/>
  <c r="A58" i="230" s="1"/>
  <c r="A59" i="230" s="1"/>
  <c r="A60" i="230" s="1"/>
  <c r="A61" i="230" s="1"/>
  <c r="A62" i="230" s="1"/>
  <c r="A63" i="230" s="1"/>
  <c r="A64" i="230" s="1"/>
  <c r="A65" i="230" s="1"/>
  <c r="A66" i="230" s="1"/>
  <c r="A67" i="230" s="1"/>
  <c r="A68" i="230" s="1"/>
  <c r="A69" i="230" s="1"/>
  <c r="A70" i="230" s="1"/>
  <c r="A71" i="230" s="1"/>
  <c r="A72" i="230" s="1"/>
  <c r="A73" i="230" s="1"/>
  <c r="A74" i="230" s="1"/>
  <c r="A75" i="230" s="1"/>
  <c r="A10" i="231"/>
  <c r="A11" i="231" s="1"/>
  <c r="A12" i="231" s="1"/>
  <c r="A13" i="231" s="1"/>
  <c r="A14" i="231" s="1"/>
  <c r="A15" i="231" s="1"/>
  <c r="A16" i="231" s="1"/>
  <c r="A17" i="231" s="1"/>
  <c r="A18" i="231" s="1"/>
  <c r="A19" i="231" s="1"/>
  <c r="A20" i="231" s="1"/>
  <c r="A21" i="231" s="1"/>
  <c r="A22" i="231" s="1"/>
  <c r="A23" i="231" s="1"/>
  <c r="A24" i="231" s="1"/>
  <c r="A25" i="231" s="1"/>
  <c r="A26" i="231" s="1"/>
  <c r="A27" i="231" s="1"/>
  <c r="A28" i="231" s="1"/>
  <c r="A29" i="231" s="1"/>
  <c r="A30" i="231" s="1"/>
  <c r="A31" i="231" s="1"/>
  <c r="A32" i="231" s="1"/>
  <c r="A33" i="231" s="1"/>
  <c r="A34" i="231" s="1"/>
  <c r="A35" i="231" s="1"/>
  <c r="A36" i="231" s="1"/>
  <c r="A37" i="231" s="1"/>
  <c r="A38" i="231" s="1"/>
  <c r="A39" i="231" s="1"/>
  <c r="A40" i="231" s="1"/>
  <c r="A220" i="230"/>
  <c r="A221" i="230" s="1"/>
  <c r="A222" i="230" s="1"/>
  <c r="A223" i="230" s="1"/>
  <c r="A224" i="230" s="1"/>
  <c r="A225" i="230" s="1"/>
  <c r="A226" i="230" s="1"/>
  <c r="A227" i="230" s="1"/>
  <c r="A228" i="230" s="1"/>
  <c r="A229" i="230" s="1"/>
  <c r="A230" i="230" s="1"/>
  <c r="A231" i="230" s="1"/>
  <c r="A232" i="230" s="1"/>
  <c r="A233" i="230" s="1"/>
  <c r="A234" i="230" s="1"/>
  <c r="A235" i="230" s="1"/>
  <c r="A236" i="230" s="1"/>
  <c r="A237" i="230" s="1"/>
  <c r="A238" i="230" s="1"/>
  <c r="A239" i="230" s="1"/>
  <c r="A240" i="230" s="1"/>
  <c r="A241" i="230" s="1"/>
  <c r="A242" i="230" s="1"/>
  <c r="A243" i="230" s="1"/>
  <c r="A244" i="230" s="1"/>
  <c r="A245" i="230" s="1"/>
  <c r="A246" i="230" s="1"/>
  <c r="A247" i="230" s="1"/>
  <c r="A248" i="230" s="1"/>
  <c r="A249" i="230" s="1"/>
  <c r="A250" i="230" s="1"/>
  <c r="A185" i="231"/>
  <c r="A186" i="231" s="1"/>
  <c r="A187" i="231" s="1"/>
  <c r="A188" i="231" s="1"/>
  <c r="A189" i="231" s="1"/>
  <c r="A190" i="231" s="1"/>
  <c r="A191" i="231" s="1"/>
  <c r="A192" i="231" s="1"/>
  <c r="A193" i="231" s="1"/>
  <c r="A194" i="231" s="1"/>
  <c r="A195" i="231" s="1"/>
  <c r="A196" i="231" s="1"/>
  <c r="A197" i="231" s="1"/>
  <c r="A198" i="231" s="1"/>
  <c r="A199" i="231" s="1"/>
  <c r="A200" i="231" s="1"/>
  <c r="A201" i="231" s="1"/>
  <c r="A202" i="231" s="1"/>
  <c r="A203" i="231" s="1"/>
  <c r="A204" i="231" s="1"/>
  <c r="A205" i="231" s="1"/>
  <c r="A206" i="231" s="1"/>
  <c r="A207" i="231" s="1"/>
  <c r="A208" i="231" s="1"/>
  <c r="A209" i="231" s="1"/>
  <c r="A210" i="231" s="1"/>
  <c r="A211" i="231" s="1"/>
  <c r="A212" i="231" s="1"/>
  <c r="A213" i="231" s="1"/>
  <c r="A214" i="231" s="1"/>
  <c r="A215" i="231" s="1"/>
  <c r="A150" i="230"/>
  <c r="A151" i="230" s="1"/>
  <c r="A152" i="230" s="1"/>
  <c r="A153" i="230" s="1"/>
  <c r="A154" i="230" s="1"/>
  <c r="A155" i="230" s="1"/>
  <c r="A156" i="230" s="1"/>
  <c r="A157" i="230" s="1"/>
  <c r="A158" i="230" s="1"/>
  <c r="A159" i="230" s="1"/>
  <c r="A160" i="230" s="1"/>
  <c r="A161" i="230" s="1"/>
  <c r="A162" i="230" s="1"/>
  <c r="A163" i="230" s="1"/>
  <c r="A164" i="230" s="1"/>
  <c r="A165" i="230" s="1"/>
  <c r="A166" i="230" s="1"/>
  <c r="A167" i="230" s="1"/>
  <c r="A168" i="230" s="1"/>
  <c r="A169" i="230" s="1"/>
  <c r="A170" i="230" s="1"/>
  <c r="A171" i="230" s="1"/>
  <c r="A172" i="230" s="1"/>
  <c r="A173" i="230" s="1"/>
  <c r="A174" i="230" s="1"/>
  <c r="A175" i="230" s="1"/>
  <c r="A176" i="230" s="1"/>
  <c r="A177" i="230" s="1"/>
  <c r="A178" i="230" s="1"/>
  <c r="A179" i="230" s="1"/>
  <c r="A180" i="230" s="1"/>
  <c r="A10" i="227"/>
  <c r="A11" i="227" s="1"/>
  <c r="A12" i="227" s="1"/>
  <c r="A13" i="227" s="1"/>
  <c r="A14" i="227" s="1"/>
  <c r="A15" i="227" s="1"/>
  <c r="A16" i="227" s="1"/>
  <c r="A17" i="227" s="1"/>
  <c r="A18" i="227" s="1"/>
  <c r="A19" i="227" s="1"/>
  <c r="A20" i="227" s="1"/>
  <c r="A21" i="227" s="1"/>
  <c r="A22" i="227" s="1"/>
  <c r="A23" i="227" s="1"/>
  <c r="A24" i="227" s="1"/>
  <c r="A25" i="227" s="1"/>
  <c r="A26" i="227" s="1"/>
  <c r="A27" i="227" s="1"/>
  <c r="A28" i="227" s="1"/>
  <c r="A29" i="227" s="1"/>
  <c r="A30" i="227" s="1"/>
  <c r="A31" i="227" s="1"/>
  <c r="A32" i="227" s="1"/>
  <c r="A33" i="227" s="1"/>
  <c r="A34" i="227" s="1"/>
  <c r="A35" i="227" s="1"/>
  <c r="A36" i="227" s="1"/>
  <c r="A37" i="227" s="1"/>
  <c r="A38" i="227" s="1"/>
  <c r="A39" i="227" s="1"/>
  <c r="A40" i="227" s="1"/>
  <c r="A185" i="229"/>
  <c r="A186" i="229" s="1"/>
  <c r="A187" i="229" s="1"/>
  <c r="A188" i="229" s="1"/>
  <c r="A189" i="229" s="1"/>
  <c r="A190" i="229" s="1"/>
  <c r="A191" i="229" s="1"/>
  <c r="A192" i="229" s="1"/>
  <c r="A193" i="229" s="1"/>
  <c r="A194" i="229" s="1"/>
  <c r="A195" i="229" s="1"/>
  <c r="A196" i="229" s="1"/>
  <c r="A197" i="229" s="1"/>
  <c r="A198" i="229" s="1"/>
  <c r="A199" i="229" s="1"/>
  <c r="A200" i="229" s="1"/>
  <c r="A201" i="229" s="1"/>
  <c r="A202" i="229" s="1"/>
  <c r="A203" i="229" s="1"/>
  <c r="A204" i="229" s="1"/>
  <c r="A205" i="229" s="1"/>
  <c r="A206" i="229" s="1"/>
  <c r="A207" i="229" s="1"/>
  <c r="A208" i="229" s="1"/>
  <c r="A209" i="229" s="1"/>
  <c r="A210" i="229" s="1"/>
  <c r="A211" i="229" s="1"/>
  <c r="A212" i="229" s="1"/>
  <c r="A213" i="229" s="1"/>
  <c r="A214" i="229" s="1"/>
  <c r="A215" i="229" s="1"/>
  <c r="B5" i="228"/>
  <c r="A185" i="227"/>
  <c r="A186" i="227" s="1"/>
  <c r="A187" i="227" s="1"/>
  <c r="A188" i="227" s="1"/>
  <c r="A189" i="227" s="1"/>
  <c r="A190" i="227" s="1"/>
  <c r="A191" i="227" s="1"/>
  <c r="A192" i="227" s="1"/>
  <c r="A193" i="227" s="1"/>
  <c r="A194" i="227" s="1"/>
  <c r="A195" i="227" s="1"/>
  <c r="A196" i="227" s="1"/>
  <c r="A197" i="227" s="1"/>
  <c r="A198" i="227" s="1"/>
  <c r="A199" i="227" s="1"/>
  <c r="A200" i="227" s="1"/>
  <c r="A201" i="227" s="1"/>
  <c r="A202" i="227" s="1"/>
  <c r="A203" i="227" s="1"/>
  <c r="A204" i="227" s="1"/>
  <c r="A205" i="227" s="1"/>
  <c r="A206" i="227" s="1"/>
  <c r="A207" i="227" s="1"/>
  <c r="A208" i="227" s="1"/>
  <c r="A209" i="227" s="1"/>
  <c r="A210" i="227" s="1"/>
  <c r="A211" i="227" s="1"/>
  <c r="A212" i="227" s="1"/>
  <c r="A213" i="227" s="1"/>
  <c r="A214" i="227" s="1"/>
  <c r="A215" i="227" s="1"/>
  <c r="A115" i="229"/>
  <c r="A116" i="229" s="1"/>
  <c r="A117" i="229" s="1"/>
  <c r="A118" i="229" s="1"/>
  <c r="A119" i="229" s="1"/>
  <c r="A120" i="229" s="1"/>
  <c r="A121" i="229" s="1"/>
  <c r="A122" i="229" s="1"/>
  <c r="A123" i="229" s="1"/>
  <c r="A124" i="229" s="1"/>
  <c r="A125" i="229" s="1"/>
  <c r="A126" i="229" s="1"/>
  <c r="A127" i="229" s="1"/>
  <c r="A128" i="229" s="1"/>
  <c r="A129" i="229" s="1"/>
  <c r="A130" i="229" s="1"/>
  <c r="A131" i="229" s="1"/>
  <c r="A132" i="229" s="1"/>
  <c r="A133" i="229" s="1"/>
  <c r="A134" i="229" s="1"/>
  <c r="A135" i="229" s="1"/>
  <c r="A136" i="229" s="1"/>
  <c r="A137" i="229" s="1"/>
  <c r="A138" i="229" s="1"/>
  <c r="A139" i="229" s="1"/>
  <c r="A140" i="229" s="1"/>
  <c r="A141" i="229" s="1"/>
  <c r="A142" i="229" s="1"/>
  <c r="A143" i="229" s="1"/>
  <c r="A144" i="229" s="1"/>
  <c r="A145" i="229" s="1"/>
  <c r="B5" i="227"/>
  <c r="A10" i="226"/>
  <c r="A11" i="226" s="1"/>
  <c r="A12" i="226" s="1"/>
  <c r="A13" i="226" s="1"/>
  <c r="A14" i="226" s="1"/>
  <c r="A15" i="226" s="1"/>
  <c r="A16" i="226" s="1"/>
  <c r="A17" i="226" s="1"/>
  <c r="A18" i="226" s="1"/>
  <c r="A19" i="226" s="1"/>
  <c r="A20" i="226" s="1"/>
  <c r="A21" i="226" s="1"/>
  <c r="A22" i="226" s="1"/>
  <c r="A23" i="226" s="1"/>
  <c r="A24" i="226" s="1"/>
  <c r="A25" i="226" s="1"/>
  <c r="A26" i="226" s="1"/>
  <c r="A27" i="226" s="1"/>
  <c r="A28" i="226" s="1"/>
  <c r="A29" i="226" s="1"/>
  <c r="A30" i="226" s="1"/>
  <c r="A31" i="226" s="1"/>
  <c r="A32" i="226" s="1"/>
  <c r="A33" i="226" s="1"/>
  <c r="A34" i="226" s="1"/>
  <c r="A35" i="226" s="1"/>
  <c r="A36" i="226" s="1"/>
  <c r="A37" i="226" s="1"/>
  <c r="A38" i="226" s="1"/>
  <c r="A39" i="226" s="1"/>
  <c r="A40" i="226" s="1"/>
  <c r="B5" i="226"/>
  <c r="A150" i="226"/>
  <c r="A151" i="226" s="1"/>
  <c r="A152" i="226" s="1"/>
  <c r="A153" i="226" s="1"/>
  <c r="A154" i="226" s="1"/>
  <c r="A155" i="226" s="1"/>
  <c r="A156" i="226" s="1"/>
  <c r="A157" i="226" s="1"/>
  <c r="A158" i="226" s="1"/>
  <c r="A159" i="226" s="1"/>
  <c r="A160" i="226" s="1"/>
  <c r="A161" i="226" s="1"/>
  <c r="A162" i="226" s="1"/>
  <c r="A163" i="226" s="1"/>
  <c r="A164" i="226" s="1"/>
  <c r="A165" i="226" s="1"/>
  <c r="A166" i="226" s="1"/>
  <c r="A167" i="226" s="1"/>
  <c r="A168" i="226" s="1"/>
  <c r="A169" i="226" s="1"/>
  <c r="A170" i="226" s="1"/>
  <c r="A171" i="226" s="1"/>
  <c r="A172" i="226" s="1"/>
  <c r="A173" i="226" s="1"/>
  <c r="A174" i="226" s="1"/>
  <c r="A175" i="226" s="1"/>
  <c r="A176" i="226" s="1"/>
  <c r="A177" i="226" s="1"/>
  <c r="A178" i="226" s="1"/>
  <c r="A179" i="226" s="1"/>
  <c r="A180" i="226" s="1"/>
  <c r="A10" i="229"/>
  <c r="A11" i="229" s="1"/>
  <c r="A12" i="229" s="1"/>
  <c r="A13" i="229" s="1"/>
  <c r="A14" i="229" s="1"/>
  <c r="A15" i="229" s="1"/>
  <c r="A16" i="229" s="1"/>
  <c r="A17" i="229" s="1"/>
  <c r="A18" i="229" s="1"/>
  <c r="A19" i="229" s="1"/>
  <c r="A20" i="229" s="1"/>
  <c r="A21" i="229" s="1"/>
  <c r="A22" i="229" s="1"/>
  <c r="A23" i="229" s="1"/>
  <c r="A24" i="229" s="1"/>
  <c r="A25" i="229" s="1"/>
  <c r="A26" i="229" s="1"/>
  <c r="A27" i="229" s="1"/>
  <c r="A28" i="229" s="1"/>
  <c r="A29" i="229" s="1"/>
  <c r="A30" i="229" s="1"/>
  <c r="A31" i="229" s="1"/>
  <c r="A32" i="229" s="1"/>
  <c r="A33" i="229" s="1"/>
  <c r="A34" i="229" s="1"/>
  <c r="A35" i="229" s="1"/>
  <c r="A36" i="229" s="1"/>
  <c r="A37" i="229" s="1"/>
  <c r="A38" i="229" s="1"/>
  <c r="A39" i="229" s="1"/>
  <c r="A40" i="229" s="1"/>
  <c r="A10" i="228"/>
  <c r="A11" i="228" s="1"/>
  <c r="A12" i="228" s="1"/>
  <c r="A13" i="228" s="1"/>
  <c r="A14" i="228" s="1"/>
  <c r="A15" i="228" s="1"/>
  <c r="A16" i="228" s="1"/>
  <c r="A17" i="228" s="1"/>
  <c r="A18" i="228" s="1"/>
  <c r="A19" i="228" s="1"/>
  <c r="A20" i="228" s="1"/>
  <c r="A21" i="228" s="1"/>
  <c r="A22" i="228" s="1"/>
  <c r="A23" i="228" s="1"/>
  <c r="A24" i="228" s="1"/>
  <c r="A25" i="228" s="1"/>
  <c r="A26" i="228" s="1"/>
  <c r="A27" i="228" s="1"/>
  <c r="A28" i="228" s="1"/>
  <c r="A29" i="228" s="1"/>
  <c r="A30" i="228" s="1"/>
  <c r="A31" i="228" s="1"/>
  <c r="A32" i="228" s="1"/>
  <c r="A33" i="228" s="1"/>
  <c r="A34" i="228" s="1"/>
  <c r="A35" i="228" s="1"/>
  <c r="A36" i="228" s="1"/>
  <c r="A37" i="228" s="1"/>
  <c r="A38" i="228" s="1"/>
  <c r="A39" i="228" s="1"/>
  <c r="A40" i="228" s="1"/>
  <c r="A185" i="226"/>
  <c r="A186" i="226" s="1"/>
  <c r="A187" i="226" s="1"/>
  <c r="A188" i="226" s="1"/>
  <c r="A189" i="226" s="1"/>
  <c r="A190" i="226" s="1"/>
  <c r="A191" i="226" s="1"/>
  <c r="A192" i="226" s="1"/>
  <c r="A193" i="226" s="1"/>
  <c r="A194" i="226" s="1"/>
  <c r="A195" i="226" s="1"/>
  <c r="A196" i="226" s="1"/>
  <c r="A197" i="226" s="1"/>
  <c r="A198" i="226" s="1"/>
  <c r="A199" i="226" s="1"/>
  <c r="A200" i="226" s="1"/>
  <c r="A201" i="226" s="1"/>
  <c r="A202" i="226" s="1"/>
  <c r="A203" i="226" s="1"/>
  <c r="A204" i="226" s="1"/>
  <c r="A205" i="226" s="1"/>
  <c r="A206" i="226" s="1"/>
  <c r="A207" i="226" s="1"/>
  <c r="A208" i="226" s="1"/>
  <c r="A209" i="226" s="1"/>
  <c r="A210" i="226" s="1"/>
  <c r="A211" i="226" s="1"/>
  <c r="A212" i="226" s="1"/>
  <c r="A213" i="226" s="1"/>
  <c r="A214" i="226" s="1"/>
  <c r="A215" i="226" s="1"/>
  <c r="A150" i="227"/>
  <c r="A151" i="227" s="1"/>
  <c r="A152" i="227" s="1"/>
  <c r="A153" i="227" s="1"/>
  <c r="A154" i="227" s="1"/>
  <c r="A155" i="227" s="1"/>
  <c r="A156" i="227" s="1"/>
  <c r="A157" i="227" s="1"/>
  <c r="A158" i="227" s="1"/>
  <c r="A159" i="227" s="1"/>
  <c r="A160" i="227" s="1"/>
  <c r="A161" i="227" s="1"/>
  <c r="A162" i="227" s="1"/>
  <c r="A163" i="227" s="1"/>
  <c r="A164" i="227" s="1"/>
  <c r="A165" i="227" s="1"/>
  <c r="A166" i="227" s="1"/>
  <c r="A167" i="227" s="1"/>
  <c r="A168" i="227" s="1"/>
  <c r="A169" i="227" s="1"/>
  <c r="A170" i="227" s="1"/>
  <c r="A171" i="227" s="1"/>
  <c r="A172" i="227" s="1"/>
  <c r="A173" i="227" s="1"/>
  <c r="A174" i="227" s="1"/>
  <c r="A175" i="227" s="1"/>
  <c r="A176" i="227" s="1"/>
  <c r="A177" i="227" s="1"/>
  <c r="A178" i="227" s="1"/>
  <c r="A179" i="227" s="1"/>
  <c r="A180" i="227" s="1"/>
  <c r="A80" i="227"/>
  <c r="A81" i="227" s="1"/>
  <c r="A82" i="227" s="1"/>
  <c r="A83" i="227" s="1"/>
  <c r="A84" i="227" s="1"/>
  <c r="A85" i="227" s="1"/>
  <c r="A86" i="227" s="1"/>
  <c r="A87" i="227" s="1"/>
  <c r="A88" i="227" s="1"/>
  <c r="A89" i="227" s="1"/>
  <c r="A90" i="227" s="1"/>
  <c r="A91" i="227" s="1"/>
  <c r="A92" i="227" s="1"/>
  <c r="A93" i="227" s="1"/>
  <c r="A94" i="227" s="1"/>
  <c r="A95" i="227" s="1"/>
  <c r="A96" i="227" s="1"/>
  <c r="A97" i="227" s="1"/>
  <c r="A98" i="227" s="1"/>
  <c r="A99" i="227" s="1"/>
  <c r="A100" i="227" s="1"/>
  <c r="A101" i="227" s="1"/>
  <c r="A102" i="227" s="1"/>
  <c r="A103" i="227" s="1"/>
  <c r="A104" i="227" s="1"/>
  <c r="A105" i="227" s="1"/>
  <c r="A106" i="227" s="1"/>
  <c r="A107" i="227" s="1"/>
  <c r="A108" i="227" s="1"/>
  <c r="A109" i="227" s="1"/>
  <c r="A110" i="227" s="1"/>
  <c r="B5" i="229"/>
  <c r="A80" i="228"/>
  <c r="A81" i="228" s="1"/>
  <c r="A82" i="228" s="1"/>
  <c r="A83" i="228" s="1"/>
  <c r="A84" i="228" s="1"/>
  <c r="A85" i="228" s="1"/>
  <c r="A86" i="228" s="1"/>
  <c r="A87" i="228" s="1"/>
  <c r="A88" i="228" s="1"/>
  <c r="A89" i="228" s="1"/>
  <c r="A90" i="228" s="1"/>
  <c r="A91" i="228" s="1"/>
  <c r="A92" i="228" s="1"/>
  <c r="A93" i="228" s="1"/>
  <c r="A94" i="228" s="1"/>
  <c r="A95" i="228" s="1"/>
  <c r="A96" i="228" s="1"/>
  <c r="A97" i="228" s="1"/>
  <c r="A98" i="228" s="1"/>
  <c r="A99" i="228" s="1"/>
  <c r="A100" i="228" s="1"/>
  <c r="A101" i="228" s="1"/>
  <c r="A102" i="228" s="1"/>
  <c r="A103" i="228" s="1"/>
  <c r="A104" i="228" s="1"/>
  <c r="A105" i="228" s="1"/>
  <c r="A106" i="228" s="1"/>
  <c r="A107" i="228" s="1"/>
  <c r="A108" i="228" s="1"/>
  <c r="A109" i="228" s="1"/>
  <c r="A110" i="228" s="1"/>
  <c r="A45" i="226"/>
  <c r="A46" i="226" s="1"/>
  <c r="A47" i="226" s="1"/>
  <c r="A48" i="226" s="1"/>
  <c r="A49" i="226" s="1"/>
  <c r="A50" i="226" s="1"/>
  <c r="A51" i="226" s="1"/>
  <c r="A52" i="226" s="1"/>
  <c r="A53" i="226" s="1"/>
  <c r="A54" i="226" s="1"/>
  <c r="A55" i="226" s="1"/>
  <c r="A56" i="226" s="1"/>
  <c r="A57" i="226" s="1"/>
  <c r="A58" i="226" s="1"/>
  <c r="A59" i="226" s="1"/>
  <c r="A60" i="226" s="1"/>
  <c r="A61" i="226" s="1"/>
  <c r="A62" i="226" s="1"/>
  <c r="A63" i="226" s="1"/>
  <c r="A64" i="226" s="1"/>
  <c r="A65" i="226" s="1"/>
  <c r="A66" i="226" s="1"/>
  <c r="A67" i="226" s="1"/>
  <c r="A68" i="226" s="1"/>
  <c r="A69" i="226" s="1"/>
  <c r="A70" i="226" s="1"/>
  <c r="A71" i="226" s="1"/>
  <c r="A72" i="226" s="1"/>
  <c r="A73" i="226" s="1"/>
  <c r="A74" i="226" s="1"/>
  <c r="A75" i="226" s="1"/>
  <c r="A150" i="228"/>
  <c r="A151" i="228" s="1"/>
  <c r="A152" i="228" s="1"/>
  <c r="A153" i="228" s="1"/>
  <c r="A154" i="228" s="1"/>
  <c r="A155" i="228" s="1"/>
  <c r="A156" i="228" s="1"/>
  <c r="A157" i="228" s="1"/>
  <c r="A158" i="228" s="1"/>
  <c r="A159" i="228" s="1"/>
  <c r="A160" i="228" s="1"/>
  <c r="A161" i="228" s="1"/>
  <c r="A162" i="228" s="1"/>
  <c r="A163" i="228" s="1"/>
  <c r="A164" i="228" s="1"/>
  <c r="A165" i="228" s="1"/>
  <c r="A166" i="228" s="1"/>
  <c r="A167" i="228" s="1"/>
  <c r="A168" i="228" s="1"/>
  <c r="A169" i="228" s="1"/>
  <c r="A170" i="228" s="1"/>
  <c r="A171" i="228" s="1"/>
  <c r="A172" i="228" s="1"/>
  <c r="A173" i="228" s="1"/>
  <c r="A174" i="228" s="1"/>
  <c r="A175" i="228" s="1"/>
  <c r="A176" i="228" s="1"/>
  <c r="A177" i="228" s="1"/>
  <c r="A178" i="228" s="1"/>
  <c r="A179" i="228" s="1"/>
  <c r="A180" i="228" s="1"/>
  <c r="A45" i="227"/>
  <c r="A46" i="227" s="1"/>
  <c r="A47" i="227" s="1"/>
  <c r="A48" i="227" s="1"/>
  <c r="A49" i="227" s="1"/>
  <c r="A50" i="227" s="1"/>
  <c r="A51" i="227" s="1"/>
  <c r="A52" i="227" s="1"/>
  <c r="A53" i="227" s="1"/>
  <c r="A54" i="227" s="1"/>
  <c r="A55" i="227" s="1"/>
  <c r="A56" i="227" s="1"/>
  <c r="A57" i="227" s="1"/>
  <c r="A58" i="227" s="1"/>
  <c r="A59" i="227" s="1"/>
  <c r="A60" i="227" s="1"/>
  <c r="A61" i="227" s="1"/>
  <c r="A62" i="227" s="1"/>
  <c r="A63" i="227" s="1"/>
  <c r="A64" i="227" s="1"/>
  <c r="A65" i="227" s="1"/>
  <c r="A66" i="227" s="1"/>
  <c r="A67" i="227" s="1"/>
  <c r="A68" i="227" s="1"/>
  <c r="A69" i="227" s="1"/>
  <c r="A70" i="227" s="1"/>
  <c r="A71" i="227" s="1"/>
  <c r="A72" i="227" s="1"/>
  <c r="A73" i="227" s="1"/>
  <c r="A74" i="227" s="1"/>
  <c r="A75" i="227" s="1"/>
  <c r="A45" i="229"/>
  <c r="A46" i="229" s="1"/>
  <c r="A47" i="229" s="1"/>
  <c r="A48" i="229" s="1"/>
  <c r="A49" i="229" s="1"/>
  <c r="A50" i="229" s="1"/>
  <c r="A51" i="229" s="1"/>
  <c r="A52" i="229" s="1"/>
  <c r="A53" i="229" s="1"/>
  <c r="A54" i="229" s="1"/>
  <c r="A55" i="229" s="1"/>
  <c r="A56" i="229" s="1"/>
  <c r="A57" i="229" s="1"/>
  <c r="A58" i="229" s="1"/>
  <c r="A59" i="229" s="1"/>
  <c r="A60" i="229" s="1"/>
  <c r="A61" i="229" s="1"/>
  <c r="A62" i="229" s="1"/>
  <c r="A63" i="229" s="1"/>
  <c r="A64" i="229" s="1"/>
  <c r="A65" i="229" s="1"/>
  <c r="A66" i="229" s="1"/>
  <c r="A67" i="229" s="1"/>
  <c r="A68" i="229" s="1"/>
  <c r="A69" i="229" s="1"/>
  <c r="A70" i="229" s="1"/>
  <c r="A71" i="229" s="1"/>
  <c r="A72" i="229" s="1"/>
  <c r="A73" i="229" s="1"/>
  <c r="A74" i="229" s="1"/>
  <c r="A75" i="229" s="1"/>
  <c r="A220" i="228"/>
  <c r="A221" i="228" s="1"/>
  <c r="A222" i="228" s="1"/>
  <c r="A223" i="228" s="1"/>
  <c r="A224" i="228" s="1"/>
  <c r="A225" i="228" s="1"/>
  <c r="A226" i="228" s="1"/>
  <c r="A227" i="228" s="1"/>
  <c r="A228" i="228" s="1"/>
  <c r="A229" i="228" s="1"/>
  <c r="A230" i="228" s="1"/>
  <c r="A231" i="228" s="1"/>
  <c r="A232" i="228" s="1"/>
  <c r="A233" i="228" s="1"/>
  <c r="A234" i="228" s="1"/>
  <c r="A235" i="228" s="1"/>
  <c r="A236" i="228" s="1"/>
  <c r="A237" i="228" s="1"/>
  <c r="A238" i="228" s="1"/>
  <c r="A239" i="228" s="1"/>
  <c r="A240" i="228" s="1"/>
  <c r="A241" i="228" s="1"/>
  <c r="A242" i="228" s="1"/>
  <c r="A243" i="228" s="1"/>
  <c r="A244" i="228" s="1"/>
  <c r="A245" i="228" s="1"/>
  <c r="A246" i="228" s="1"/>
  <c r="A247" i="228" s="1"/>
  <c r="A248" i="228" s="1"/>
  <c r="A249" i="228" s="1"/>
  <c r="A250" i="228" s="1"/>
  <c r="A220" i="226"/>
  <c r="A221" i="226" s="1"/>
  <c r="A222" i="226" s="1"/>
  <c r="A223" i="226" s="1"/>
  <c r="A224" i="226" s="1"/>
  <c r="A225" i="226" s="1"/>
  <c r="A226" i="226" s="1"/>
  <c r="A227" i="226" s="1"/>
  <c r="A228" i="226" s="1"/>
  <c r="A229" i="226" s="1"/>
  <c r="A230" i="226" s="1"/>
  <c r="A231" i="226" s="1"/>
  <c r="A232" i="226" s="1"/>
  <c r="A233" i="226" s="1"/>
  <c r="A234" i="226" s="1"/>
  <c r="A235" i="226" s="1"/>
  <c r="A236" i="226" s="1"/>
  <c r="A237" i="226" s="1"/>
  <c r="A238" i="226" s="1"/>
  <c r="A239" i="226" s="1"/>
  <c r="A240" i="226" s="1"/>
  <c r="A241" i="226" s="1"/>
  <c r="A242" i="226" s="1"/>
  <c r="A243" i="226" s="1"/>
  <c r="A244" i="226" s="1"/>
  <c r="A245" i="226" s="1"/>
  <c r="A246" i="226" s="1"/>
  <c r="A247" i="226" s="1"/>
  <c r="A248" i="226" s="1"/>
  <c r="A249" i="226" s="1"/>
  <c r="A250" i="226" s="1"/>
  <c r="A45" i="228"/>
  <c r="A46" i="228" s="1"/>
  <c r="A47" i="228" s="1"/>
  <c r="A48" i="228" s="1"/>
  <c r="A49" i="228" s="1"/>
  <c r="A50" i="228" s="1"/>
  <c r="A51" i="228" s="1"/>
  <c r="A52" i="228" s="1"/>
  <c r="A53" i="228" s="1"/>
  <c r="A54" i="228" s="1"/>
  <c r="A55" i="228" s="1"/>
  <c r="A56" i="228" s="1"/>
  <c r="A57" i="228" s="1"/>
  <c r="A58" i="228" s="1"/>
  <c r="A59" i="228" s="1"/>
  <c r="A60" i="228" s="1"/>
  <c r="A61" i="228" s="1"/>
  <c r="A62" i="228" s="1"/>
  <c r="A63" i="228" s="1"/>
  <c r="A64" i="228" s="1"/>
  <c r="A65" i="228" s="1"/>
  <c r="A66" i="228" s="1"/>
  <c r="A67" i="228" s="1"/>
  <c r="A68" i="228" s="1"/>
  <c r="A69" i="228" s="1"/>
  <c r="A70" i="228" s="1"/>
  <c r="A71" i="228" s="1"/>
  <c r="A72" i="228" s="1"/>
  <c r="A73" i="228" s="1"/>
  <c r="A74" i="228" s="1"/>
  <c r="A75" i="228" s="1"/>
  <c r="A115" i="227"/>
  <c r="A116" i="227" s="1"/>
  <c r="A117" i="227" s="1"/>
  <c r="A118" i="227" s="1"/>
  <c r="A119" i="227" s="1"/>
  <c r="A120" i="227" s="1"/>
  <c r="A121" i="227" s="1"/>
  <c r="A122" i="227" s="1"/>
  <c r="A123" i="227" s="1"/>
  <c r="A124" i="227" s="1"/>
  <c r="A125" i="227" s="1"/>
  <c r="A126" i="227" s="1"/>
  <c r="A127" i="227" s="1"/>
  <c r="A128" i="227" s="1"/>
  <c r="A129" i="227" s="1"/>
  <c r="A130" i="227" s="1"/>
  <c r="A131" i="227" s="1"/>
  <c r="A132" i="227" s="1"/>
  <c r="A133" i="227" s="1"/>
  <c r="A134" i="227" s="1"/>
  <c r="A135" i="227" s="1"/>
  <c r="A136" i="227" s="1"/>
  <c r="A137" i="227" s="1"/>
  <c r="A138" i="227" s="1"/>
  <c r="A139" i="227" s="1"/>
  <c r="A140" i="227" s="1"/>
  <c r="A141" i="227" s="1"/>
  <c r="A142" i="227" s="1"/>
  <c r="A143" i="227" s="1"/>
  <c r="A144" i="227" s="1"/>
  <c r="A145" i="227" s="1"/>
  <c r="A255" i="229"/>
  <c r="A256" i="229" s="1"/>
  <c r="A257" i="229" s="1"/>
  <c r="A258" i="229" s="1"/>
  <c r="A259" i="229" s="1"/>
  <c r="A260" i="229" s="1"/>
  <c r="A261" i="229" s="1"/>
  <c r="A262" i="229" s="1"/>
  <c r="A263" i="229" s="1"/>
  <c r="A264" i="229" s="1"/>
  <c r="A265" i="229" s="1"/>
  <c r="A266" i="229" s="1"/>
  <c r="A267" i="229" s="1"/>
  <c r="A268" i="229" s="1"/>
  <c r="A269" i="229" s="1"/>
  <c r="A270" i="229" s="1"/>
  <c r="A271" i="229" s="1"/>
  <c r="A272" i="229" s="1"/>
  <c r="A273" i="229" s="1"/>
  <c r="A274" i="229" s="1"/>
  <c r="A275" i="229" s="1"/>
  <c r="A276" i="229" s="1"/>
  <c r="A277" i="229" s="1"/>
  <c r="A278" i="229" s="1"/>
  <c r="A279" i="229" s="1"/>
  <c r="A280" i="229" s="1"/>
  <c r="A281" i="229" s="1"/>
  <c r="A282" i="229" s="1"/>
  <c r="A283" i="229" s="1"/>
  <c r="A284" i="229" s="1"/>
  <c r="A285" i="229" s="1"/>
  <c r="A255" i="228"/>
  <c r="A256" i="228" s="1"/>
  <c r="A257" i="228" s="1"/>
  <c r="A258" i="228" s="1"/>
  <c r="A259" i="228" s="1"/>
  <c r="A260" i="228" s="1"/>
  <c r="A261" i="228" s="1"/>
  <c r="A262" i="228" s="1"/>
  <c r="A263" i="228" s="1"/>
  <c r="A264" i="228" s="1"/>
  <c r="A265" i="228" s="1"/>
  <c r="A266" i="228" s="1"/>
  <c r="A267" i="228" s="1"/>
  <c r="A268" i="228" s="1"/>
  <c r="A269" i="228" s="1"/>
  <c r="A270" i="228" s="1"/>
  <c r="A271" i="228" s="1"/>
  <c r="A272" i="228" s="1"/>
  <c r="A273" i="228" s="1"/>
  <c r="A274" i="228" s="1"/>
  <c r="A275" i="228" s="1"/>
  <c r="A276" i="228" s="1"/>
  <c r="A277" i="228" s="1"/>
  <c r="A278" i="228" s="1"/>
  <c r="A279" i="228" s="1"/>
  <c r="A280" i="228" s="1"/>
  <c r="A281" i="228" s="1"/>
  <c r="A282" i="228" s="1"/>
  <c r="A283" i="228" s="1"/>
  <c r="A284" i="228" s="1"/>
  <c r="A285" i="228" s="1"/>
  <c r="A255" i="226"/>
  <c r="A256" i="226" s="1"/>
  <c r="A257" i="226" s="1"/>
  <c r="A258" i="226" s="1"/>
  <c r="A259" i="226" s="1"/>
  <c r="A260" i="226" s="1"/>
  <c r="A261" i="226" s="1"/>
  <c r="A262" i="226" s="1"/>
  <c r="A263" i="226" s="1"/>
  <c r="A264" i="226" s="1"/>
  <c r="A265" i="226" s="1"/>
  <c r="A266" i="226" s="1"/>
  <c r="A267" i="226" s="1"/>
  <c r="A268" i="226" s="1"/>
  <c r="A269" i="226" s="1"/>
  <c r="A270" i="226" s="1"/>
  <c r="A271" i="226" s="1"/>
  <c r="A272" i="226" s="1"/>
  <c r="A273" i="226" s="1"/>
  <c r="A274" i="226" s="1"/>
  <c r="A275" i="226" s="1"/>
  <c r="A276" i="226" s="1"/>
  <c r="A277" i="226" s="1"/>
  <c r="A278" i="226" s="1"/>
  <c r="A279" i="226" s="1"/>
  <c r="A280" i="226" s="1"/>
  <c r="A281" i="226" s="1"/>
  <c r="A282" i="226" s="1"/>
  <c r="A283" i="226" s="1"/>
  <c r="A284" i="226" s="1"/>
  <c r="A285" i="226" s="1"/>
  <c r="A80" i="229"/>
  <c r="A81" i="229" s="1"/>
  <c r="A82" i="229" s="1"/>
  <c r="A83" i="229" s="1"/>
  <c r="A84" i="229" s="1"/>
  <c r="A85" i="229" s="1"/>
  <c r="A86" i="229" s="1"/>
  <c r="A87" i="229" s="1"/>
  <c r="A88" i="229" s="1"/>
  <c r="A89" i="229" s="1"/>
  <c r="A90" i="229" s="1"/>
  <c r="A91" i="229" s="1"/>
  <c r="A92" i="229" s="1"/>
  <c r="A93" i="229" s="1"/>
  <c r="A94" i="229" s="1"/>
  <c r="A95" i="229" s="1"/>
  <c r="A96" i="229" s="1"/>
  <c r="A97" i="229" s="1"/>
  <c r="A98" i="229" s="1"/>
  <c r="A99" i="229" s="1"/>
  <c r="A100" i="229" s="1"/>
  <c r="A101" i="229" s="1"/>
  <c r="A102" i="229" s="1"/>
  <c r="A103" i="229" s="1"/>
  <c r="A104" i="229" s="1"/>
  <c r="A105" i="229" s="1"/>
  <c r="A106" i="229" s="1"/>
  <c r="A107" i="229" s="1"/>
  <c r="A108" i="229" s="1"/>
  <c r="A109" i="229" s="1"/>
  <c r="A110" i="229" s="1"/>
  <c r="A255" i="227"/>
  <c r="A256" i="227" s="1"/>
  <c r="A257" i="227" s="1"/>
  <c r="A258" i="227" s="1"/>
  <c r="A259" i="227" s="1"/>
  <c r="A260" i="227" s="1"/>
  <c r="A261" i="227" s="1"/>
  <c r="A262" i="227" s="1"/>
  <c r="A263" i="227" s="1"/>
  <c r="A264" i="227" s="1"/>
  <c r="A265" i="227" s="1"/>
  <c r="A266" i="227" s="1"/>
  <c r="A267" i="227" s="1"/>
  <c r="A268" i="227" s="1"/>
  <c r="A269" i="227" s="1"/>
  <c r="A270" i="227" s="1"/>
  <c r="A271" i="227" s="1"/>
  <c r="A272" i="227" s="1"/>
  <c r="A273" i="227" s="1"/>
  <c r="A274" i="227" s="1"/>
  <c r="A275" i="227" s="1"/>
  <c r="A276" i="227" s="1"/>
  <c r="A277" i="227" s="1"/>
  <c r="A278" i="227" s="1"/>
  <c r="A279" i="227" s="1"/>
  <c r="A280" i="227" s="1"/>
  <c r="A281" i="227" s="1"/>
  <c r="A282" i="227" s="1"/>
  <c r="A283" i="227" s="1"/>
  <c r="A284" i="227" s="1"/>
  <c r="A285" i="227" s="1"/>
  <c r="A220" i="229"/>
  <c r="A221" i="229" s="1"/>
  <c r="A222" i="229" s="1"/>
  <c r="A223" i="229" s="1"/>
  <c r="A224" i="229" s="1"/>
  <c r="A225" i="229" s="1"/>
  <c r="A226" i="229" s="1"/>
  <c r="A227" i="229" s="1"/>
  <c r="A228" i="229" s="1"/>
  <c r="A229" i="229" s="1"/>
  <c r="A230" i="229" s="1"/>
  <c r="A231" i="229" s="1"/>
  <c r="A232" i="229" s="1"/>
  <c r="A233" i="229" s="1"/>
  <c r="A234" i="229" s="1"/>
  <c r="A235" i="229" s="1"/>
  <c r="A236" i="229" s="1"/>
  <c r="A237" i="229" s="1"/>
  <c r="A238" i="229" s="1"/>
  <c r="A239" i="229" s="1"/>
  <c r="A240" i="229" s="1"/>
  <c r="A241" i="229" s="1"/>
  <c r="A242" i="229" s="1"/>
  <c r="A243" i="229" s="1"/>
  <c r="A244" i="229" s="1"/>
  <c r="A245" i="229" s="1"/>
  <c r="A246" i="229" s="1"/>
  <c r="A247" i="229" s="1"/>
  <c r="A248" i="229" s="1"/>
  <c r="A249" i="229" s="1"/>
  <c r="A250" i="229" s="1"/>
  <c r="A185" i="228"/>
  <c r="A186" i="228" s="1"/>
  <c r="A187" i="228" s="1"/>
  <c r="A188" i="228" s="1"/>
  <c r="A189" i="228" s="1"/>
  <c r="A190" i="228" s="1"/>
  <c r="A191" i="228" s="1"/>
  <c r="A192" i="228" s="1"/>
  <c r="A193" i="228" s="1"/>
  <c r="A194" i="228" s="1"/>
  <c r="A195" i="228" s="1"/>
  <c r="A196" i="228" s="1"/>
  <c r="A197" i="228" s="1"/>
  <c r="A198" i="228" s="1"/>
  <c r="A199" i="228" s="1"/>
  <c r="A200" i="228" s="1"/>
  <c r="A201" i="228" s="1"/>
  <c r="A202" i="228" s="1"/>
  <c r="A203" i="228" s="1"/>
  <c r="A204" i="228" s="1"/>
  <c r="A205" i="228" s="1"/>
  <c r="A206" i="228" s="1"/>
  <c r="A207" i="228" s="1"/>
  <c r="A208" i="228" s="1"/>
  <c r="A209" i="228" s="1"/>
  <c r="A210" i="228" s="1"/>
  <c r="A211" i="228" s="1"/>
  <c r="A212" i="228" s="1"/>
  <c r="A213" i="228" s="1"/>
  <c r="A214" i="228" s="1"/>
  <c r="A215" i="228" s="1"/>
  <c r="A80" i="226"/>
  <c r="A81" i="226" s="1"/>
  <c r="A82" i="226" s="1"/>
  <c r="A83" i="226" s="1"/>
  <c r="A84" i="226" s="1"/>
  <c r="A85" i="226" s="1"/>
  <c r="A86" i="226" s="1"/>
  <c r="A87" i="226" s="1"/>
  <c r="A88" i="226" s="1"/>
  <c r="A89" i="226" s="1"/>
  <c r="A90" i="226" s="1"/>
  <c r="A91" i="226" s="1"/>
  <c r="A92" i="226" s="1"/>
  <c r="A93" i="226" s="1"/>
  <c r="A94" i="226" s="1"/>
  <c r="A95" i="226" s="1"/>
  <c r="A96" i="226" s="1"/>
  <c r="A97" i="226" s="1"/>
  <c r="A98" i="226" s="1"/>
  <c r="A99" i="226" s="1"/>
  <c r="A100" i="226" s="1"/>
  <c r="A101" i="226" s="1"/>
  <c r="A102" i="226" s="1"/>
  <c r="A103" i="226" s="1"/>
  <c r="A104" i="226" s="1"/>
  <c r="A105" i="226" s="1"/>
  <c r="A106" i="226" s="1"/>
  <c r="A107" i="226" s="1"/>
  <c r="A108" i="226" s="1"/>
  <c r="A109" i="226" s="1"/>
  <c r="A110" i="226" s="1"/>
  <c r="A220" i="227"/>
  <c r="A221" i="227" s="1"/>
  <c r="A222" i="227" s="1"/>
  <c r="A223" i="227" s="1"/>
  <c r="A224" i="227" s="1"/>
  <c r="A225" i="227" s="1"/>
  <c r="A226" i="227" s="1"/>
  <c r="A227" i="227" s="1"/>
  <c r="A228" i="227" s="1"/>
  <c r="A229" i="227" s="1"/>
  <c r="A230" i="227" s="1"/>
  <c r="A231" i="227" s="1"/>
  <c r="A232" i="227" s="1"/>
  <c r="A233" i="227" s="1"/>
  <c r="A234" i="227" s="1"/>
  <c r="A235" i="227" s="1"/>
  <c r="A236" i="227" s="1"/>
  <c r="A237" i="227" s="1"/>
  <c r="A238" i="227" s="1"/>
  <c r="A239" i="227" s="1"/>
  <c r="A240" i="227" s="1"/>
  <c r="A241" i="227" s="1"/>
  <c r="A242" i="227" s="1"/>
  <c r="A243" i="227" s="1"/>
  <c r="A244" i="227" s="1"/>
  <c r="A245" i="227" s="1"/>
  <c r="A246" i="227" s="1"/>
  <c r="A247" i="227" s="1"/>
  <c r="A248" i="227" s="1"/>
  <c r="A249" i="227" s="1"/>
  <c r="A250" i="227" s="1"/>
  <c r="A150" i="229"/>
  <c r="A151" i="229" s="1"/>
  <c r="A152" i="229" s="1"/>
  <c r="A153" i="229" s="1"/>
  <c r="A154" i="229" s="1"/>
  <c r="A155" i="229" s="1"/>
  <c r="A156" i="229" s="1"/>
  <c r="A157" i="229" s="1"/>
  <c r="A158" i="229" s="1"/>
  <c r="A159" i="229" s="1"/>
  <c r="A160" i="229" s="1"/>
  <c r="A161" i="229" s="1"/>
  <c r="A162" i="229" s="1"/>
  <c r="A163" i="229" s="1"/>
  <c r="A164" i="229" s="1"/>
  <c r="A165" i="229" s="1"/>
  <c r="A166" i="229" s="1"/>
  <c r="A167" i="229" s="1"/>
  <c r="A168" i="229" s="1"/>
  <c r="A169" i="229" s="1"/>
  <c r="A170" i="229" s="1"/>
  <c r="A171" i="229" s="1"/>
  <c r="A172" i="229" s="1"/>
  <c r="A173" i="229" s="1"/>
  <c r="A174" i="229" s="1"/>
  <c r="A175" i="229" s="1"/>
  <c r="A176" i="229" s="1"/>
  <c r="A177" i="229" s="1"/>
  <c r="A178" i="229" s="1"/>
  <c r="A179" i="229" s="1"/>
  <c r="A180" i="229" s="1"/>
  <c r="A115" i="228"/>
  <c r="A116" i="228" s="1"/>
  <c r="A117" i="228" s="1"/>
  <c r="A118" i="228" s="1"/>
  <c r="A119" i="228" s="1"/>
  <c r="A120" i="228" s="1"/>
  <c r="A121" i="228" s="1"/>
  <c r="A122" i="228" s="1"/>
  <c r="A123" i="228" s="1"/>
  <c r="A124" i="228" s="1"/>
  <c r="A125" i="228" s="1"/>
  <c r="A126" i="228" s="1"/>
  <c r="A127" i="228" s="1"/>
  <c r="A128" i="228" s="1"/>
  <c r="A129" i="228" s="1"/>
  <c r="A130" i="228" s="1"/>
  <c r="A131" i="228" s="1"/>
  <c r="A132" i="228" s="1"/>
  <c r="A133" i="228" s="1"/>
  <c r="A134" i="228" s="1"/>
  <c r="A135" i="228" s="1"/>
  <c r="A136" i="228" s="1"/>
  <c r="A137" i="228" s="1"/>
  <c r="A138" i="228" s="1"/>
  <c r="A139" i="228" s="1"/>
  <c r="A140" i="228" s="1"/>
  <c r="A141" i="228" s="1"/>
  <c r="A142" i="228" s="1"/>
  <c r="A143" i="228" s="1"/>
  <c r="A144" i="228" s="1"/>
  <c r="A145" i="228" s="1"/>
  <c r="A115" i="226"/>
  <c r="A116" i="226" s="1"/>
  <c r="A117" i="226" s="1"/>
  <c r="A118" i="226" s="1"/>
  <c r="A119" i="226" s="1"/>
  <c r="A120" i="226" s="1"/>
  <c r="A121" i="226" s="1"/>
  <c r="A122" i="226" s="1"/>
  <c r="A123" i="226" s="1"/>
  <c r="A124" i="226" s="1"/>
  <c r="A125" i="226" s="1"/>
  <c r="A126" i="226" s="1"/>
  <c r="A127" i="226" s="1"/>
  <c r="A128" i="226" s="1"/>
  <c r="A129" i="226" s="1"/>
  <c r="A130" i="226" s="1"/>
  <c r="A131" i="226" s="1"/>
  <c r="A132" i="226" s="1"/>
  <c r="A133" i="226" s="1"/>
  <c r="A134" i="226" s="1"/>
  <c r="A135" i="226" s="1"/>
  <c r="A136" i="226" s="1"/>
  <c r="A137" i="226" s="1"/>
  <c r="A138" i="226" s="1"/>
  <c r="A139" i="226" s="1"/>
  <c r="A140" i="226" s="1"/>
  <c r="A141" i="226" s="1"/>
  <c r="A142" i="226" s="1"/>
  <c r="A143" i="226" s="1"/>
  <c r="A144" i="226" s="1"/>
  <c r="A145" i="226" s="1"/>
  <c r="B5" i="225"/>
  <c r="B5" i="224"/>
  <c r="A45" i="225"/>
  <c r="A46" i="225" s="1"/>
  <c r="A47" i="225" s="1"/>
  <c r="A48" i="225" s="1"/>
  <c r="A49" i="225" s="1"/>
  <c r="A50" i="225" s="1"/>
  <c r="A51" i="225" s="1"/>
  <c r="A52" i="225" s="1"/>
  <c r="A53" i="225" s="1"/>
  <c r="A54" i="225" s="1"/>
  <c r="A55" i="225" s="1"/>
  <c r="A56" i="225" s="1"/>
  <c r="A57" i="225" s="1"/>
  <c r="A58" i="225" s="1"/>
  <c r="A59" i="225" s="1"/>
  <c r="A60" i="225" s="1"/>
  <c r="A61" i="225" s="1"/>
  <c r="A62" i="225" s="1"/>
  <c r="A63" i="225" s="1"/>
  <c r="A64" i="225" s="1"/>
  <c r="A65" i="225" s="1"/>
  <c r="A66" i="225" s="1"/>
  <c r="A67" i="225" s="1"/>
  <c r="A68" i="225" s="1"/>
  <c r="A69" i="225" s="1"/>
  <c r="A70" i="225" s="1"/>
  <c r="A71" i="225" s="1"/>
  <c r="A72" i="225" s="1"/>
  <c r="A73" i="225" s="1"/>
  <c r="A74" i="225" s="1"/>
  <c r="A75" i="225" s="1"/>
  <c r="A220" i="225"/>
  <c r="A221" i="225" s="1"/>
  <c r="A222" i="225" s="1"/>
  <c r="A223" i="225" s="1"/>
  <c r="A224" i="225" s="1"/>
  <c r="A225" i="225" s="1"/>
  <c r="A226" i="225" s="1"/>
  <c r="A227" i="225" s="1"/>
  <c r="A228" i="225" s="1"/>
  <c r="A229" i="225" s="1"/>
  <c r="A230" i="225" s="1"/>
  <c r="A231" i="225" s="1"/>
  <c r="A232" i="225" s="1"/>
  <c r="A233" i="225" s="1"/>
  <c r="A234" i="225" s="1"/>
  <c r="A235" i="225" s="1"/>
  <c r="A236" i="225" s="1"/>
  <c r="A237" i="225" s="1"/>
  <c r="A238" i="225" s="1"/>
  <c r="A239" i="225" s="1"/>
  <c r="A240" i="225" s="1"/>
  <c r="A241" i="225" s="1"/>
  <c r="A242" i="225" s="1"/>
  <c r="A243" i="225" s="1"/>
  <c r="A244" i="225" s="1"/>
  <c r="A245" i="225" s="1"/>
  <c r="A246" i="225" s="1"/>
  <c r="A247" i="225" s="1"/>
  <c r="A248" i="225" s="1"/>
  <c r="A249" i="225" s="1"/>
  <c r="A250" i="225" s="1"/>
  <c r="A150" i="225"/>
  <c r="A151" i="225" s="1"/>
  <c r="A152" i="225" s="1"/>
  <c r="A153" i="225" s="1"/>
  <c r="A154" i="225" s="1"/>
  <c r="A155" i="225" s="1"/>
  <c r="A156" i="225" s="1"/>
  <c r="A157" i="225" s="1"/>
  <c r="A158" i="225" s="1"/>
  <c r="A159" i="225" s="1"/>
  <c r="A160" i="225" s="1"/>
  <c r="A161" i="225" s="1"/>
  <c r="A162" i="225" s="1"/>
  <c r="A163" i="225" s="1"/>
  <c r="A164" i="225" s="1"/>
  <c r="A165" i="225" s="1"/>
  <c r="A166" i="225" s="1"/>
  <c r="A167" i="225" s="1"/>
  <c r="A168" i="225" s="1"/>
  <c r="A169" i="225" s="1"/>
  <c r="A170" i="225" s="1"/>
  <c r="A171" i="225" s="1"/>
  <c r="A172" i="225" s="1"/>
  <c r="A173" i="225" s="1"/>
  <c r="A174" i="225" s="1"/>
  <c r="A175" i="225" s="1"/>
  <c r="A176" i="225" s="1"/>
  <c r="A177" i="225" s="1"/>
  <c r="A178" i="225" s="1"/>
  <c r="A179" i="225" s="1"/>
  <c r="A180" i="225" s="1"/>
  <c r="A80" i="225"/>
  <c r="A81" i="225" s="1"/>
  <c r="A82" i="225" s="1"/>
  <c r="A83" i="225" s="1"/>
  <c r="A84" i="225" s="1"/>
  <c r="A85" i="225" s="1"/>
  <c r="A86" i="225" s="1"/>
  <c r="A87" i="225" s="1"/>
  <c r="A88" i="225" s="1"/>
  <c r="A89" i="225" s="1"/>
  <c r="A90" i="225" s="1"/>
  <c r="A91" i="225" s="1"/>
  <c r="A92" i="225" s="1"/>
  <c r="A93" i="225" s="1"/>
  <c r="A94" i="225" s="1"/>
  <c r="A95" i="225" s="1"/>
  <c r="A96" i="225" s="1"/>
  <c r="A97" i="225" s="1"/>
  <c r="A98" i="225" s="1"/>
  <c r="A99" i="225" s="1"/>
  <c r="A100" i="225" s="1"/>
  <c r="A101" i="225" s="1"/>
  <c r="A102" i="225" s="1"/>
  <c r="A103" i="225" s="1"/>
  <c r="A104" i="225" s="1"/>
  <c r="A105" i="225" s="1"/>
  <c r="A106" i="225" s="1"/>
  <c r="A107" i="225" s="1"/>
  <c r="A108" i="225" s="1"/>
  <c r="A109" i="225" s="1"/>
  <c r="A110" i="225" s="1"/>
  <c r="A255" i="225"/>
  <c r="A256" i="225" s="1"/>
  <c r="A257" i="225" s="1"/>
  <c r="A258" i="225" s="1"/>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10" i="225"/>
  <c r="A11" i="225" s="1"/>
  <c r="A12" i="225" s="1"/>
  <c r="A13" i="225" s="1"/>
  <c r="A14" i="225" s="1"/>
  <c r="A15" i="225" s="1"/>
  <c r="A16" i="225" s="1"/>
  <c r="A17" i="225" s="1"/>
  <c r="A18" i="225" s="1"/>
  <c r="A19" i="225" s="1"/>
  <c r="A20" i="225" s="1"/>
  <c r="A21" i="225" s="1"/>
  <c r="A22" i="225" s="1"/>
  <c r="A23" i="225" s="1"/>
  <c r="A24" i="225" s="1"/>
  <c r="A25" i="225" s="1"/>
  <c r="A26" i="225" s="1"/>
  <c r="A27" i="225" s="1"/>
  <c r="A28" i="225" s="1"/>
  <c r="A29" i="225" s="1"/>
  <c r="A30" i="225" s="1"/>
  <c r="A31" i="225" s="1"/>
  <c r="A32" i="225" s="1"/>
  <c r="A33" i="225" s="1"/>
  <c r="A34" i="225" s="1"/>
  <c r="A35" i="225" s="1"/>
  <c r="A36" i="225" s="1"/>
  <c r="A37" i="225" s="1"/>
  <c r="A38" i="225" s="1"/>
  <c r="A39" i="225" s="1"/>
  <c r="A40" i="225" s="1"/>
  <c r="A185" i="225"/>
  <c r="A186" i="225" s="1"/>
  <c r="A187" i="225" s="1"/>
  <c r="A188" i="225" s="1"/>
  <c r="A189" i="225" s="1"/>
  <c r="A190" i="225" s="1"/>
  <c r="A191" i="225" s="1"/>
  <c r="A192" i="225" s="1"/>
  <c r="A193" i="225" s="1"/>
  <c r="A194" i="225" s="1"/>
  <c r="A195" i="225" s="1"/>
  <c r="A196" i="225" s="1"/>
  <c r="A197" i="225" s="1"/>
  <c r="A198" i="225" s="1"/>
  <c r="A199" i="225" s="1"/>
  <c r="A200" i="225" s="1"/>
  <c r="A201" i="225" s="1"/>
  <c r="A202" i="225" s="1"/>
  <c r="A203" i="225" s="1"/>
  <c r="A204" i="225" s="1"/>
  <c r="A205" i="225" s="1"/>
  <c r="A206" i="225" s="1"/>
  <c r="A207" i="225" s="1"/>
  <c r="A208" i="225" s="1"/>
  <c r="A209" i="225" s="1"/>
  <c r="A210" i="225" s="1"/>
  <c r="A211" i="225" s="1"/>
  <c r="A212" i="225" s="1"/>
  <c r="A213" i="225" s="1"/>
  <c r="A214" i="225" s="1"/>
  <c r="A215" i="225" s="1"/>
  <c r="A115" i="225"/>
  <c r="A116" i="225" s="1"/>
  <c r="A117" i="225" s="1"/>
  <c r="A118" i="225" s="1"/>
  <c r="A119" i="225" s="1"/>
  <c r="A120" i="225" s="1"/>
  <c r="A121" i="225" s="1"/>
  <c r="A122" i="225" s="1"/>
  <c r="A123" i="225" s="1"/>
  <c r="A124" i="225" s="1"/>
  <c r="A125" i="225" s="1"/>
  <c r="A126" i="225" s="1"/>
  <c r="A127" i="225" s="1"/>
  <c r="A128" i="225" s="1"/>
  <c r="A129" i="225" s="1"/>
  <c r="A130" i="225" s="1"/>
  <c r="A131" i="225" s="1"/>
  <c r="A132" i="225" s="1"/>
  <c r="A133" i="225" s="1"/>
  <c r="A134" i="225" s="1"/>
  <c r="A135" i="225" s="1"/>
  <c r="A136" i="225" s="1"/>
  <c r="A137" i="225" s="1"/>
  <c r="A138" i="225" s="1"/>
  <c r="A139" i="225" s="1"/>
  <c r="A140" i="225" s="1"/>
  <c r="A141" i="225" s="1"/>
  <c r="A142" i="225" s="1"/>
  <c r="A143" i="225" s="1"/>
  <c r="A144" i="225" s="1"/>
  <c r="A145" i="225" s="1"/>
  <c r="B5" i="223"/>
  <c r="A45" i="223"/>
  <c r="A46" i="223" s="1"/>
  <c r="A47" i="223" s="1"/>
  <c r="A48" i="223" s="1"/>
  <c r="A49" i="223" s="1"/>
  <c r="A50" i="223" s="1"/>
  <c r="A51" i="223" s="1"/>
  <c r="A52" i="223" s="1"/>
  <c r="A53" i="223" s="1"/>
  <c r="A54" i="223" s="1"/>
  <c r="A55" i="223" s="1"/>
  <c r="A56" i="223" s="1"/>
  <c r="A57" i="223" s="1"/>
  <c r="A58" i="223" s="1"/>
  <c r="A59" i="223" s="1"/>
  <c r="A60" i="223" s="1"/>
  <c r="A61" i="223" s="1"/>
  <c r="A62" i="223" s="1"/>
  <c r="A63" i="223" s="1"/>
  <c r="A64" i="223" s="1"/>
  <c r="A65" i="223" s="1"/>
  <c r="A66" i="223" s="1"/>
  <c r="A67" i="223" s="1"/>
  <c r="A68" i="223" s="1"/>
  <c r="A69" i="223" s="1"/>
  <c r="A70" i="223" s="1"/>
  <c r="A71" i="223" s="1"/>
  <c r="A72" i="223" s="1"/>
  <c r="A73" i="223" s="1"/>
  <c r="A74" i="223" s="1"/>
  <c r="A75" i="223" s="1"/>
  <c r="A220" i="223"/>
  <c r="A221" i="223" s="1"/>
  <c r="A222" i="223" s="1"/>
  <c r="A223" i="223" s="1"/>
  <c r="A224" i="223" s="1"/>
  <c r="A225" i="223" s="1"/>
  <c r="A226" i="223" s="1"/>
  <c r="A227" i="223" s="1"/>
  <c r="A228" i="223" s="1"/>
  <c r="A229" i="223" s="1"/>
  <c r="A230" i="223" s="1"/>
  <c r="A231" i="223" s="1"/>
  <c r="A232" i="223" s="1"/>
  <c r="A233" i="223" s="1"/>
  <c r="A234" i="223" s="1"/>
  <c r="A235" i="223" s="1"/>
  <c r="A236" i="223" s="1"/>
  <c r="A237" i="223" s="1"/>
  <c r="A238" i="223" s="1"/>
  <c r="A239" i="223" s="1"/>
  <c r="A240" i="223" s="1"/>
  <c r="A241" i="223" s="1"/>
  <c r="A242" i="223" s="1"/>
  <c r="A243" i="223" s="1"/>
  <c r="A244" i="223" s="1"/>
  <c r="A245" i="223" s="1"/>
  <c r="A246" i="223" s="1"/>
  <c r="A247" i="223" s="1"/>
  <c r="A248" i="223" s="1"/>
  <c r="A249" i="223" s="1"/>
  <c r="A250" i="223" s="1"/>
  <c r="A150" i="223"/>
  <c r="A151" i="223" s="1"/>
  <c r="A152" i="223" s="1"/>
  <c r="A153" i="223" s="1"/>
  <c r="A154" i="223" s="1"/>
  <c r="A155" i="223" s="1"/>
  <c r="A156" i="223" s="1"/>
  <c r="A157" i="223" s="1"/>
  <c r="A158" i="223" s="1"/>
  <c r="A159" i="223" s="1"/>
  <c r="A160" i="223" s="1"/>
  <c r="A161" i="223" s="1"/>
  <c r="A162" i="223" s="1"/>
  <c r="A163" i="223" s="1"/>
  <c r="A164" i="223" s="1"/>
  <c r="A165" i="223" s="1"/>
  <c r="A166" i="223" s="1"/>
  <c r="A167" i="223" s="1"/>
  <c r="A168" i="223" s="1"/>
  <c r="A169" i="223" s="1"/>
  <c r="A170" i="223" s="1"/>
  <c r="A171" i="223" s="1"/>
  <c r="A172" i="223" s="1"/>
  <c r="A173" i="223" s="1"/>
  <c r="A174" i="223" s="1"/>
  <c r="A175" i="223" s="1"/>
  <c r="A176" i="223" s="1"/>
  <c r="A177" i="223" s="1"/>
  <c r="A178" i="223" s="1"/>
  <c r="A179" i="223" s="1"/>
  <c r="A180" i="223" s="1"/>
  <c r="A80" i="223"/>
  <c r="A81" i="223" s="1"/>
  <c r="A82" i="223" s="1"/>
  <c r="A83" i="223" s="1"/>
  <c r="A84" i="223" s="1"/>
  <c r="A85" i="223" s="1"/>
  <c r="A86" i="223" s="1"/>
  <c r="A87" i="223" s="1"/>
  <c r="A88" i="223" s="1"/>
  <c r="A89" i="223" s="1"/>
  <c r="A90" i="223" s="1"/>
  <c r="A91" i="223" s="1"/>
  <c r="A92" i="223" s="1"/>
  <c r="A93" i="223" s="1"/>
  <c r="A94" i="223" s="1"/>
  <c r="A95" i="223" s="1"/>
  <c r="A96" i="223" s="1"/>
  <c r="A97" i="223" s="1"/>
  <c r="A98" i="223" s="1"/>
  <c r="A99" i="223" s="1"/>
  <c r="A100" i="223" s="1"/>
  <c r="A101" i="223" s="1"/>
  <c r="A102" i="223" s="1"/>
  <c r="A103" i="223" s="1"/>
  <c r="A104" i="223" s="1"/>
  <c r="A105" i="223" s="1"/>
  <c r="A106" i="223" s="1"/>
  <c r="A107" i="223" s="1"/>
  <c r="A108" i="223" s="1"/>
  <c r="A109" i="223" s="1"/>
  <c r="A110" i="223" s="1"/>
  <c r="A255" i="223"/>
  <c r="A256" i="223" s="1"/>
  <c r="A257" i="223" s="1"/>
  <c r="A258" i="223" s="1"/>
  <c r="A259" i="223" s="1"/>
  <c r="A260" i="223" s="1"/>
  <c r="A261" i="223" s="1"/>
  <c r="A262" i="223" s="1"/>
  <c r="A263" i="223" s="1"/>
  <c r="A264" i="223" s="1"/>
  <c r="A265" i="223" s="1"/>
  <c r="A266" i="223" s="1"/>
  <c r="A267" i="223" s="1"/>
  <c r="A268" i="223" s="1"/>
  <c r="A269" i="223" s="1"/>
  <c r="A270" i="223" s="1"/>
  <c r="A271" i="223" s="1"/>
  <c r="A272" i="223" s="1"/>
  <c r="A273" i="223" s="1"/>
  <c r="A274" i="223" s="1"/>
  <c r="A275" i="223" s="1"/>
  <c r="A276" i="223" s="1"/>
  <c r="A277" i="223" s="1"/>
  <c r="A278" i="223" s="1"/>
  <c r="A279" i="223" s="1"/>
  <c r="A280" i="223" s="1"/>
  <c r="A281" i="223" s="1"/>
  <c r="A282" i="223" s="1"/>
  <c r="A283" i="223" s="1"/>
  <c r="A284" i="223" s="1"/>
  <c r="A285" i="223" s="1"/>
  <c r="A10" i="223"/>
  <c r="A11" i="223" s="1"/>
  <c r="A12" i="223" s="1"/>
  <c r="A13" i="223" s="1"/>
  <c r="A14" i="223" s="1"/>
  <c r="A15" i="223" s="1"/>
  <c r="A16" i="223" s="1"/>
  <c r="A17" i="223" s="1"/>
  <c r="A18" i="223" s="1"/>
  <c r="A19" i="223" s="1"/>
  <c r="A20" i="223" s="1"/>
  <c r="A21" i="223" s="1"/>
  <c r="A22" i="223" s="1"/>
  <c r="A23" i="223" s="1"/>
  <c r="A24" i="223" s="1"/>
  <c r="A25" i="223" s="1"/>
  <c r="A26" i="223" s="1"/>
  <c r="A27" i="223" s="1"/>
  <c r="A28" i="223" s="1"/>
  <c r="A29" i="223" s="1"/>
  <c r="A30" i="223" s="1"/>
  <c r="A31" i="223" s="1"/>
  <c r="A32" i="223" s="1"/>
  <c r="A33" i="223" s="1"/>
  <c r="A34" i="223" s="1"/>
  <c r="A35" i="223" s="1"/>
  <c r="A36" i="223" s="1"/>
  <c r="A37" i="223" s="1"/>
  <c r="A38" i="223" s="1"/>
  <c r="A39" i="223" s="1"/>
  <c r="A40" i="223" s="1"/>
  <c r="A185" i="223"/>
  <c r="A186" i="223" s="1"/>
  <c r="A187" i="223" s="1"/>
  <c r="A188" i="223" s="1"/>
  <c r="A189" i="223" s="1"/>
  <c r="A190" i="223" s="1"/>
  <c r="A191" i="223" s="1"/>
  <c r="A192" i="223" s="1"/>
  <c r="A193" i="223" s="1"/>
  <c r="A194" i="223" s="1"/>
  <c r="A195" i="223" s="1"/>
  <c r="A196" i="223" s="1"/>
  <c r="A197" i="223" s="1"/>
  <c r="A198" i="223" s="1"/>
  <c r="A199" i="223" s="1"/>
  <c r="A200" i="223" s="1"/>
  <c r="A201" i="223" s="1"/>
  <c r="A202" i="223" s="1"/>
  <c r="A203" i="223" s="1"/>
  <c r="A204" i="223" s="1"/>
  <c r="A205" i="223" s="1"/>
  <c r="A206" i="223" s="1"/>
  <c r="A207" i="223" s="1"/>
  <c r="A208" i="223" s="1"/>
  <c r="A209" i="223" s="1"/>
  <c r="A210" i="223" s="1"/>
  <c r="A211" i="223" s="1"/>
  <c r="A212" i="223" s="1"/>
  <c r="A213" i="223" s="1"/>
  <c r="A214" i="223" s="1"/>
  <c r="A215" i="223" s="1"/>
  <c r="A115" i="223"/>
  <c r="A116" i="223" s="1"/>
  <c r="A117" i="223" s="1"/>
  <c r="A118" i="223" s="1"/>
  <c r="A119" i="223" s="1"/>
  <c r="A120" i="223" s="1"/>
  <c r="A121" i="223" s="1"/>
  <c r="A122" i="223" s="1"/>
  <c r="A123" i="223" s="1"/>
  <c r="A124" i="223" s="1"/>
  <c r="A125" i="223" s="1"/>
  <c r="A126" i="223" s="1"/>
  <c r="A127" i="223" s="1"/>
  <c r="A128" i="223" s="1"/>
  <c r="A129" i="223" s="1"/>
  <c r="A130" i="223" s="1"/>
  <c r="A131" i="223" s="1"/>
  <c r="A132" i="223" s="1"/>
  <c r="A133" i="223" s="1"/>
  <c r="A134" i="223" s="1"/>
  <c r="A135" i="223" s="1"/>
  <c r="A136" i="223" s="1"/>
  <c r="A137" i="223" s="1"/>
  <c r="A138" i="223" s="1"/>
  <c r="A139" i="223" s="1"/>
  <c r="A140" i="223" s="1"/>
  <c r="A141" i="223" s="1"/>
  <c r="A142" i="223" s="1"/>
  <c r="A143" i="223" s="1"/>
  <c r="A144" i="223" s="1"/>
  <c r="A145" i="223" s="1"/>
  <c r="F177" i="2" a="1"/>
  <c r="F177" i="2" s="1"/>
  <c r="E177" i="2" a="1"/>
  <c r="E177" i="2" s="1"/>
  <c r="H177" i="2" a="1"/>
  <c r="H177" i="2" s="1"/>
  <c r="G177" i="2" a="1"/>
  <c r="G177" i="2" s="1"/>
  <c r="L177" i="2" a="1"/>
  <c r="L177" i="2" s="1"/>
  <c r="J177" i="2" a="1"/>
  <c r="J177" i="2" s="1"/>
  <c r="I177" i="2" a="1"/>
  <c r="I177" i="2" s="1"/>
  <c r="K177" i="2" a="1"/>
  <c r="K177" i="2" s="1"/>
  <c r="K207" i="2" a="1"/>
  <c r="K207" i="2" s="1"/>
  <c r="L207" i="2" a="1"/>
  <c r="L207" i="2" s="1"/>
  <c r="J207" i="2" a="1"/>
  <c r="J207" i="2" s="1"/>
  <c r="I207" i="2" a="1"/>
  <c r="I207" i="2" s="1"/>
  <c r="H207" i="2" a="1"/>
  <c r="H207" i="2" s="1"/>
  <c r="G207" i="2" a="1"/>
  <c r="G207" i="2" s="1"/>
  <c r="F207" i="2" a="1"/>
  <c r="F207" i="2" s="1"/>
  <c r="E207" i="2" a="1"/>
  <c r="E207" i="2" s="1"/>
  <c r="J282" i="2" a="1"/>
  <c r="J282" i="2" s="1"/>
  <c r="I282" i="2" a="1"/>
  <c r="I282" i="2" s="1"/>
  <c r="G282" i="2" a="1"/>
  <c r="G282" i="2" s="1"/>
  <c r="F282" i="2" a="1"/>
  <c r="F282" i="2" s="1"/>
  <c r="H282" i="2" a="1"/>
  <c r="H282" i="2" s="1"/>
  <c r="E282" i="2" a="1"/>
  <c r="E282" i="2" s="1"/>
  <c r="L282" i="2" a="1"/>
  <c r="L282" i="2" s="1"/>
  <c r="K282" i="2" a="1"/>
  <c r="K282" i="2" s="1"/>
  <c r="K252" i="2" a="1"/>
  <c r="K252" i="2" s="1"/>
  <c r="J252" i="2" a="1"/>
  <c r="J252" i="2" s="1"/>
  <c r="L252" i="2" a="1"/>
  <c r="L252" i="2" s="1"/>
  <c r="I252" i="2" a="1"/>
  <c r="I252" i="2" s="1"/>
  <c r="H252" i="2" a="1"/>
  <c r="H252" i="2" s="1"/>
  <c r="G252" i="2" a="1"/>
  <c r="G252" i="2" s="1"/>
  <c r="F252" i="2" a="1"/>
  <c r="F252" i="2" s="1"/>
  <c r="E252" i="2" a="1"/>
  <c r="E252" i="2" s="1"/>
  <c r="F222" i="2" a="1"/>
  <c r="F222" i="2" s="1"/>
  <c r="E222" i="2" a="1"/>
  <c r="E222" i="2" s="1"/>
  <c r="H222" i="2" a="1"/>
  <c r="H222" i="2" s="1"/>
  <c r="K222" i="2" a="1"/>
  <c r="K222" i="2" s="1"/>
  <c r="G222" i="2" a="1"/>
  <c r="G222" i="2" s="1"/>
  <c r="L222" i="2" a="1"/>
  <c r="L222" i="2" s="1"/>
  <c r="J222" i="2" a="1"/>
  <c r="J222" i="2" s="1"/>
  <c r="I222" i="2" a="1"/>
  <c r="I222" i="2" s="1"/>
  <c r="K297" i="2" a="1"/>
  <c r="K297" i="2" s="1"/>
  <c r="J297" i="2" a="1"/>
  <c r="J297" i="2" s="1"/>
  <c r="L297" i="2" a="1"/>
  <c r="L297" i="2" s="1"/>
  <c r="I297" i="2" a="1"/>
  <c r="I297" i="2" s="1"/>
  <c r="E297" i="2" a="1"/>
  <c r="E297" i="2" s="1"/>
  <c r="H297" i="2" a="1"/>
  <c r="H297" i="2" s="1"/>
  <c r="G297" i="2" a="1"/>
  <c r="G297" i="2" s="1"/>
  <c r="F297" i="2" a="1"/>
  <c r="F297" i="2" s="1"/>
  <c r="F267" i="2" a="1"/>
  <c r="F267" i="2" s="1"/>
  <c r="E267" i="2" a="1"/>
  <c r="E267" i="2" s="1"/>
  <c r="H267" i="2" a="1"/>
  <c r="H267" i="2" s="1"/>
  <c r="G267" i="2" a="1"/>
  <c r="G267" i="2" s="1"/>
  <c r="L267" i="2" a="1"/>
  <c r="L267" i="2" s="1"/>
  <c r="K267" i="2" a="1"/>
  <c r="K267" i="2" s="1"/>
  <c r="J267" i="2" a="1"/>
  <c r="J267" i="2" s="1"/>
  <c r="I267" i="2" a="1"/>
  <c r="I267" i="2" s="1"/>
  <c r="J237" i="2" a="1"/>
  <c r="J237" i="2" s="1"/>
  <c r="I237" i="2" a="1"/>
  <c r="I237" i="2" s="1"/>
  <c r="G237" i="2" a="1"/>
  <c r="G237" i="2" s="1"/>
  <c r="F237" i="2" a="1"/>
  <c r="F237" i="2" s="1"/>
  <c r="H237" i="2" a="1"/>
  <c r="H237" i="2" s="1"/>
  <c r="E237" i="2" a="1"/>
  <c r="E237" i="2" s="1"/>
  <c r="K237" i="2" a="1"/>
  <c r="K237" i="2" s="1"/>
  <c r="L237" i="2" a="1"/>
  <c r="L237" i="2" s="1"/>
  <c r="F312" i="2" a="1"/>
  <c r="F312" i="2" s="1"/>
  <c r="E312" i="2" a="1"/>
  <c r="E312" i="2" s="1"/>
  <c r="H312" i="2" a="1"/>
  <c r="H312" i="2" s="1"/>
  <c r="J312" i="2" a="1"/>
  <c r="J312" i="2" s="1"/>
  <c r="G312" i="2" a="1"/>
  <c r="G312" i="2" s="1"/>
  <c r="I312" i="2" a="1"/>
  <c r="I312" i="2" s="1"/>
  <c r="L312" i="2" a="1"/>
  <c r="L312" i="2" s="1"/>
  <c r="K312" i="2" a="1"/>
  <c r="K312" i="2" s="1"/>
  <c r="J192" i="2" a="1"/>
  <c r="J192" i="2" s="1"/>
  <c r="I192" i="2" a="1"/>
  <c r="I192" i="2" s="1"/>
  <c r="G192" i="2" a="1"/>
  <c r="G192" i="2" s="1"/>
  <c r="F192" i="2" a="1"/>
  <c r="F192" i="2" s="1"/>
  <c r="H192" i="2" a="1"/>
  <c r="H192" i="2" s="1"/>
  <c r="E192" i="2" a="1"/>
  <c r="E192" i="2" s="1"/>
  <c r="L192" i="2" a="1"/>
  <c r="L192" i="2" s="1"/>
  <c r="K192" i="2" a="1"/>
  <c r="K192" i="2" s="1"/>
  <c r="M165" i="2"/>
  <c r="D160" i="2"/>
  <c r="G157" i="2"/>
  <c r="S155" i="2"/>
  <c r="R155" i="2"/>
  <c r="Q155" i="2"/>
  <c r="O155" i="2"/>
  <c r="M150" i="2"/>
  <c r="D145" i="2"/>
  <c r="G142" i="2"/>
  <c r="S140" i="2"/>
  <c r="R140" i="2"/>
  <c r="Q140" i="2"/>
  <c r="O140" i="2"/>
  <c r="M135" i="2"/>
  <c r="D130" i="2"/>
  <c r="G127" i="2"/>
  <c r="S125" i="2"/>
  <c r="R125" i="2"/>
  <c r="Q125" i="2"/>
  <c r="O125" i="2"/>
  <c r="M120" i="2"/>
  <c r="D115" i="2"/>
  <c r="G112" i="2"/>
  <c r="S110" i="2"/>
  <c r="R110" i="2"/>
  <c r="Q110" i="2"/>
  <c r="O110" i="2"/>
  <c r="M105" i="2"/>
  <c r="D100" i="2"/>
  <c r="G97" i="2"/>
  <c r="S95" i="2"/>
  <c r="R95" i="2"/>
  <c r="Q95" i="2"/>
  <c r="O95" i="2"/>
  <c r="M90" i="2"/>
  <c r="D85" i="2"/>
  <c r="G82" i="2"/>
  <c r="S80" i="2"/>
  <c r="R80" i="2"/>
  <c r="Q80" i="2"/>
  <c r="O80" i="2"/>
  <c r="M75" i="2"/>
  <c r="D70" i="2"/>
  <c r="G67" i="2"/>
  <c r="S65" i="2"/>
  <c r="R65" i="2"/>
  <c r="Q65" i="2"/>
  <c r="O65" i="2"/>
  <c r="M60" i="2"/>
  <c r="D55" i="2"/>
  <c r="G52" i="2"/>
  <c r="S50" i="2"/>
  <c r="R50" i="2"/>
  <c r="Q50" i="2"/>
  <c r="O50" i="2"/>
  <c r="M45" i="2"/>
  <c r="D40" i="2"/>
  <c r="G37" i="2"/>
  <c r="S35" i="2"/>
  <c r="R35" i="2"/>
  <c r="Q35" i="2"/>
  <c r="O35" i="2"/>
  <c r="B20" i="2"/>
  <c r="C20" i="2" s="1"/>
  <c r="M30" i="2"/>
  <c r="D25" i="2"/>
  <c r="G22" i="2"/>
  <c r="S20" i="2"/>
  <c r="R20" i="2"/>
  <c r="Q20" i="2"/>
  <c r="O20" i="2"/>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B18" i="1"/>
  <c r="B27" i="1" s="1"/>
  <c r="B36" i="1" s="1"/>
  <c r="B45" i="1" s="1"/>
  <c r="B54" i="1" s="1"/>
  <c r="B63" i="1" s="1"/>
  <c r="B72" i="1" s="1"/>
  <c r="B81" i="1" s="1"/>
  <c r="B90" i="1" s="1"/>
  <c r="B99" i="1" s="1"/>
  <c r="B108" i="1" s="1"/>
  <c r="B117" i="1" s="1"/>
  <c r="B126" i="1" s="1"/>
  <c r="B135" i="1" s="1"/>
  <c r="M26" i="1"/>
  <c r="M25" i="1"/>
  <c r="M24" i="1"/>
  <c r="M23" i="1"/>
  <c r="M22" i="1"/>
  <c r="M21" i="1"/>
  <c r="M20" i="1"/>
  <c r="M19" i="1"/>
  <c r="M18" i="1"/>
  <c r="G87" i="2" a="1"/>
  <c r="I87" i="2" a="1"/>
  <c r="H87" i="2" a="1"/>
  <c r="E87" i="2" a="1"/>
  <c r="L87" i="2" a="1"/>
  <c r="J87" i="2" a="1"/>
  <c r="F87" i="2" a="1"/>
  <c r="K87" i="2" a="1"/>
  <c r="E57" i="2" a="1"/>
  <c r="G57" i="2" a="1"/>
  <c r="L57" i="2" a="1"/>
  <c r="I57" i="2" a="1"/>
  <c r="H57" i="2" a="1"/>
  <c r="F57" i="2" a="1"/>
  <c r="J57" i="2" a="1"/>
  <c r="K57" i="2" a="1"/>
  <c r="E72" i="2" a="1"/>
  <c r="H72" i="2" a="1"/>
  <c r="L72" i="2" a="1"/>
  <c r="I72" i="2" a="1"/>
  <c r="J72" i="2" a="1"/>
  <c r="F72" i="2" a="1"/>
  <c r="K72" i="2" a="1"/>
  <c r="G72" i="2" a="1"/>
  <c r="G9" i="1" a="1"/>
  <c r="G72" i="2" l="1"/>
  <c r="K72" i="2"/>
  <c r="F72" i="2"/>
  <c r="J72" i="2"/>
  <c r="I72" i="2"/>
  <c r="L72" i="2"/>
  <c r="H72" i="2"/>
  <c r="E72" i="2"/>
  <c r="K57" i="2"/>
  <c r="J57" i="2"/>
  <c r="F57" i="2"/>
  <c r="H57" i="2"/>
  <c r="I57" i="2"/>
  <c r="L57" i="2"/>
  <c r="G57" i="2"/>
  <c r="E57" i="2"/>
  <c r="K87" i="2"/>
  <c r="F87" i="2"/>
  <c r="J87" i="2"/>
  <c r="L87" i="2"/>
  <c r="E87" i="2"/>
  <c r="H87" i="2"/>
  <c r="I87" i="2"/>
  <c r="G87" i="2"/>
  <c r="K27" i="2" a="1"/>
  <c r="K27" i="2" s="1"/>
  <c r="L27" i="2" a="1"/>
  <c r="L27" i="2" s="1"/>
  <c r="J27" i="2" a="1"/>
  <c r="J27" i="2" s="1"/>
  <c r="I27" i="2" a="1"/>
  <c r="I27" i="2" s="1"/>
  <c r="E27" i="2" a="1"/>
  <c r="E27" i="2" s="1"/>
  <c r="H27" i="2" a="1"/>
  <c r="H27" i="2" s="1"/>
  <c r="G27" i="2" a="1"/>
  <c r="G27" i="2" s="1"/>
  <c r="F27" i="2" a="1"/>
  <c r="F27" i="2" s="1"/>
  <c r="J102" i="2" a="1"/>
  <c r="J102" i="2" s="1"/>
  <c r="I102" i="2" a="1"/>
  <c r="I102" i="2" s="1"/>
  <c r="G102" i="2" a="1"/>
  <c r="G102" i="2" s="1"/>
  <c r="H102" i="2" a="1"/>
  <c r="H102" i="2" s="1"/>
  <c r="F102" i="2" a="1"/>
  <c r="F102" i="2" s="1"/>
  <c r="E102" i="2" a="1"/>
  <c r="E102" i="2" s="1"/>
  <c r="K102" i="2" a="1"/>
  <c r="K102" i="2" s="1"/>
  <c r="L102" i="2" a="1"/>
  <c r="L102" i="2" s="1"/>
  <c r="F42" i="2" a="1"/>
  <c r="F42" i="2" s="1"/>
  <c r="E42" i="2" a="1"/>
  <c r="E42" i="2" s="1"/>
  <c r="I42" i="2" a="1"/>
  <c r="I42" i="2" s="1"/>
  <c r="J42" i="2" a="1"/>
  <c r="J42" i="2" s="1"/>
  <c r="H42" i="2" a="1"/>
  <c r="H42" i="2" s="1"/>
  <c r="G42" i="2" a="1"/>
  <c r="G42" i="2" s="1"/>
  <c r="L42" i="2" a="1"/>
  <c r="L42" i="2" s="1"/>
  <c r="K42" i="2" a="1"/>
  <c r="K42" i="2" s="1"/>
  <c r="J147" i="2" a="1"/>
  <c r="J147" i="2" s="1"/>
  <c r="I147" i="2" a="1"/>
  <c r="I147" i="2" s="1"/>
  <c r="G147" i="2" a="1"/>
  <c r="G147" i="2" s="1"/>
  <c r="H147" i="2" a="1"/>
  <c r="H147" i="2" s="1"/>
  <c r="E147" i="2" a="1"/>
  <c r="E147" i="2" s="1"/>
  <c r="K147" i="2" a="1"/>
  <c r="K147" i="2" s="1"/>
  <c r="F147" i="2" a="1"/>
  <c r="F147" i="2" s="1"/>
  <c r="L147" i="2" a="1"/>
  <c r="L147" i="2" s="1"/>
  <c r="F132" i="2" a="1"/>
  <c r="F132" i="2" s="1"/>
  <c r="E132" i="2" a="1"/>
  <c r="E132" i="2" s="1"/>
  <c r="I132" i="2" a="1"/>
  <c r="I132" i="2" s="1"/>
  <c r="L132" i="2" a="1"/>
  <c r="L132" i="2" s="1"/>
  <c r="H132" i="2" a="1"/>
  <c r="H132" i="2" s="1"/>
  <c r="K132" i="2" a="1"/>
  <c r="K132" i="2" s="1"/>
  <c r="J132" i="2" a="1"/>
  <c r="J132" i="2" s="1"/>
  <c r="G132" i="2" a="1"/>
  <c r="G132" i="2" s="1"/>
  <c r="K162" i="2" a="1"/>
  <c r="K162" i="2" s="1"/>
  <c r="J162" i="2" a="1"/>
  <c r="J162" i="2" s="1"/>
  <c r="L162" i="2" a="1"/>
  <c r="L162" i="2" s="1"/>
  <c r="I162" i="2" a="1"/>
  <c r="I162" i="2" s="1"/>
  <c r="F162" i="2" a="1"/>
  <c r="F162" i="2" s="1"/>
  <c r="H162" i="2" a="1"/>
  <c r="H162" i="2" s="1"/>
  <c r="G162" i="2" a="1"/>
  <c r="G162" i="2" s="1"/>
  <c r="E162" i="2" a="1"/>
  <c r="E162" i="2" s="1"/>
  <c r="K117" i="2" a="1"/>
  <c r="K117" i="2" s="1"/>
  <c r="L117" i="2" a="1"/>
  <c r="L117" i="2" s="1"/>
  <c r="J117" i="2" a="1"/>
  <c r="J117" i="2" s="1"/>
  <c r="I117" i="2" a="1"/>
  <c r="I117" i="2" s="1"/>
  <c r="F117" i="2" a="1"/>
  <c r="F117" i="2" s="1"/>
  <c r="H117" i="2" a="1"/>
  <c r="H117" i="2" s="1"/>
  <c r="G117" i="2" a="1"/>
  <c r="G117" i="2" s="1"/>
  <c r="E117" i="2" a="1"/>
  <c r="E117" i="2" s="1"/>
  <c r="B35" i="2"/>
  <c r="M20" i="2"/>
  <c r="B144" i="1"/>
  <c r="G9" i="1"/>
  <c r="I221" i="2"/>
  <c r="I191" i="2"/>
  <c r="H221" i="2"/>
  <c r="K191" i="2"/>
  <c r="L206" i="2"/>
  <c r="G221" i="2"/>
  <c r="E206" i="2"/>
  <c r="E221" i="2"/>
  <c r="E191" i="2"/>
  <c r="J221" i="2"/>
  <c r="J191" i="2"/>
  <c r="F191" i="2"/>
  <c r="F206" i="2"/>
  <c r="H191" i="2"/>
  <c r="G18" i="1" a="1"/>
  <c r="G18" i="1" l="1"/>
  <c r="M35" i="2"/>
  <c r="C35" i="2"/>
  <c r="B50" i="2"/>
  <c r="C50" i="2" s="1"/>
  <c r="L86" i="2"/>
  <c r="J86" i="2"/>
  <c r="K71" i="2"/>
  <c r="L71" i="2"/>
  <c r="L56" i="2"/>
  <c r="K56" i="2"/>
  <c r="B153" i="1"/>
  <c r="J206" i="2"/>
  <c r="I206" i="2"/>
  <c r="L191" i="2"/>
  <c r="G191" i="2"/>
  <c r="K206" i="2"/>
  <c r="H206" i="2"/>
  <c r="F221" i="2"/>
  <c r="K221" i="2"/>
  <c r="G206" i="2"/>
  <c r="L221" i="2"/>
  <c r="L116" i="2"/>
  <c r="J116" i="2"/>
  <c r="G86" i="2"/>
  <c r="J41" i="2"/>
  <c r="L41" i="2"/>
  <c r="L54" i="2" a="1"/>
  <c r="L58" i="2" a="1"/>
  <c r="G27" i="1" a="1"/>
  <c r="L58" i="2" l="1"/>
  <c r="L59" i="2" s="1"/>
  <c r="L62" i="2" s="1"/>
  <c r="G27" i="1"/>
  <c r="B65" i="2"/>
  <c r="M50" i="2"/>
  <c r="B162" i="1"/>
  <c r="L54" i="2"/>
  <c r="F116" i="2"/>
  <c r="I116" i="2"/>
  <c r="G116" i="2"/>
  <c r="E116" i="2"/>
  <c r="H116" i="2"/>
  <c r="K116" i="2"/>
  <c r="K86" i="2"/>
  <c r="E86" i="2"/>
  <c r="I86" i="2"/>
  <c r="H86" i="2"/>
  <c r="F86" i="2"/>
  <c r="G71" i="2"/>
  <c r="H71" i="2"/>
  <c r="I71" i="2"/>
  <c r="J71" i="2"/>
  <c r="F71" i="2"/>
  <c r="E71" i="2"/>
  <c r="I56" i="2"/>
  <c r="H56" i="2"/>
  <c r="F56" i="2"/>
  <c r="G56" i="2"/>
  <c r="E56" i="2"/>
  <c r="J56" i="2"/>
  <c r="F41" i="2"/>
  <c r="E41" i="2"/>
  <c r="I41" i="2"/>
  <c r="K41" i="2"/>
  <c r="G41" i="2"/>
  <c r="H41" i="2"/>
  <c r="G36" i="1" a="1"/>
  <c r="G36" i="1" l="1"/>
  <c r="B80" i="2"/>
  <c r="M65" i="2"/>
  <c r="C65" i="2"/>
  <c r="B171" i="1"/>
  <c r="G45" i="1" a="1"/>
  <c r="G45" i="1" l="1"/>
  <c r="M80" i="2"/>
  <c r="C80" i="2"/>
  <c r="B95" i="2"/>
  <c r="B180" i="1"/>
  <c r="G54" i="1" a="1"/>
  <c r="G54" i="1" l="1"/>
  <c r="M95" i="2"/>
  <c r="C95" i="2"/>
  <c r="B110" i="2"/>
  <c r="B189" i="1"/>
  <c r="G63" i="1" a="1"/>
  <c r="G63" i="1" l="1"/>
  <c r="M110" i="2"/>
  <c r="B125" i="2"/>
  <c r="C110" i="2"/>
  <c r="B198" i="1"/>
  <c r="G72" i="1" a="1"/>
  <c r="G72" i="1" l="1"/>
  <c r="M125" i="2"/>
  <c r="C125" i="2"/>
  <c r="B140" i="2"/>
  <c r="B207" i="1"/>
  <c r="G81" i="1" a="1"/>
  <c r="G81" i="1" l="1"/>
  <c r="M140" i="2"/>
  <c r="B155" i="2"/>
  <c r="C140" i="2"/>
  <c r="B216" i="1"/>
  <c r="G90" i="1" a="1"/>
  <c r="G90" i="1" l="1"/>
  <c r="M155" i="2"/>
  <c r="B170" i="2"/>
  <c r="C155" i="2"/>
  <c r="B225" i="1"/>
  <c r="G99" i="1" a="1"/>
  <c r="G99" i="1" l="1"/>
  <c r="M170" i="2"/>
  <c r="B185" i="2"/>
  <c r="C170" i="2"/>
  <c r="B234" i="1"/>
  <c r="G108" i="1" a="1"/>
  <c r="G108" i="1" l="1"/>
  <c r="M185" i="2"/>
  <c r="C185" i="2"/>
  <c r="B200" i="2"/>
  <c r="B243" i="1"/>
  <c r="G117" i="1" a="1"/>
  <c r="G117" i="1" l="1"/>
  <c r="M200" i="2"/>
  <c r="B215" i="2"/>
  <c r="C200" i="2"/>
  <c r="B252" i="1"/>
  <c r="G126" i="1" a="1"/>
  <c r="G126" i="1" l="1"/>
  <c r="M215" i="2"/>
  <c r="C215" i="2"/>
  <c r="B230" i="2"/>
  <c r="B261" i="1"/>
  <c r="G135" i="1" a="1"/>
  <c r="G135" i="1" l="1"/>
  <c r="M230" i="2"/>
  <c r="B245" i="2"/>
  <c r="C230" i="2"/>
  <c r="B270" i="1"/>
  <c r="G144" i="1" a="1"/>
  <c r="G144" i="1" l="1"/>
  <c r="M245" i="2"/>
  <c r="B260" i="2"/>
  <c r="C245" i="2"/>
  <c r="B279" i="1"/>
  <c r="G153" i="1" a="1"/>
  <c r="G153" i="1" l="1"/>
  <c r="M260" i="2"/>
  <c r="B275" i="2"/>
  <c r="C260" i="2"/>
  <c r="B288" i="1"/>
  <c r="G162" i="1" a="1"/>
  <c r="G162" i="1" l="1"/>
  <c r="M275" i="2"/>
  <c r="B290" i="2"/>
  <c r="C275" i="2"/>
  <c r="B297" i="1"/>
  <c r="G171" i="1" a="1"/>
  <c r="G171" i="1" l="1"/>
  <c r="M290" i="2"/>
  <c r="C290" i="2"/>
  <c r="B305" i="2"/>
  <c r="B306" i="1"/>
  <c r="G180" i="1" a="1"/>
  <c r="G180" i="1" l="1"/>
  <c r="M305" i="2"/>
  <c r="B320" i="2"/>
  <c r="C305" i="2"/>
  <c r="B315" i="1"/>
  <c r="G189" i="1" a="1"/>
  <c r="G189" i="1" l="1"/>
  <c r="M320" i="2"/>
  <c r="B335" i="2"/>
  <c r="C320" i="2"/>
  <c r="B324" i="1"/>
  <c r="G198" i="1" a="1"/>
  <c r="G198" i="1" l="1"/>
  <c r="M335" i="2"/>
  <c r="C335" i="2"/>
  <c r="B350" i="2"/>
  <c r="B333" i="1"/>
  <c r="G207" i="1" a="1"/>
  <c r="G207" i="1" l="1"/>
  <c r="M350" i="2"/>
  <c r="C350" i="2"/>
  <c r="B365" i="2"/>
  <c r="B342" i="1"/>
  <c r="G216" i="1" a="1"/>
  <c r="G216" i="1" l="1"/>
  <c r="M365" i="2"/>
  <c r="C365" i="2"/>
  <c r="B380" i="2"/>
  <c r="B351" i="1"/>
  <c r="G225" i="1" a="1"/>
  <c r="G225" i="1" l="1"/>
  <c r="M380" i="2"/>
  <c r="B395" i="2"/>
  <c r="C380" i="2"/>
  <c r="B360" i="1"/>
  <c r="G234" i="1" a="1"/>
  <c r="G234" i="1" l="1"/>
  <c r="M395" i="2"/>
  <c r="B410" i="2"/>
  <c r="C395" i="2"/>
  <c r="B369" i="1"/>
  <c r="G243" i="1" a="1"/>
  <c r="G243" i="1" l="1"/>
  <c r="M410" i="2"/>
  <c r="C410" i="2"/>
  <c r="B425" i="2"/>
  <c r="B378" i="1"/>
  <c r="G252" i="1" a="1"/>
  <c r="G252" i="1" l="1"/>
  <c r="M425" i="2"/>
  <c r="B440" i="2"/>
  <c r="C425" i="2"/>
  <c r="B387" i="1"/>
  <c r="G261" i="1" a="1"/>
  <c r="G261" i="1" l="1"/>
  <c r="M440" i="2"/>
  <c r="B455" i="2"/>
  <c r="C440" i="2"/>
  <c r="B396" i="1"/>
  <c r="G270" i="1" a="1"/>
  <c r="G270" i="1" l="1"/>
  <c r="M455" i="2"/>
  <c r="B470" i="2"/>
  <c r="C455" i="2"/>
  <c r="B405" i="1"/>
  <c r="G279" i="1" a="1"/>
  <c r="G279" i="1" l="1"/>
  <c r="M470" i="2"/>
  <c r="C470" i="2"/>
  <c r="B485" i="2"/>
  <c r="B414" i="1"/>
  <c r="G288" i="1" a="1"/>
  <c r="G288" i="1" l="1"/>
  <c r="M485" i="2"/>
  <c r="B500" i="2"/>
  <c r="C485" i="2"/>
  <c r="B423" i="1"/>
  <c r="G297" i="1" a="1"/>
  <c r="G297" i="1" l="1"/>
  <c r="M500" i="2"/>
  <c r="B515" i="2"/>
  <c r="C500" i="2"/>
  <c r="B432" i="1"/>
  <c r="G306" i="1" a="1"/>
  <c r="G306" i="1" l="1"/>
  <c r="M515" i="2"/>
  <c r="C515" i="2"/>
  <c r="B530" i="2"/>
  <c r="B441" i="1"/>
  <c r="G315" i="1" a="1"/>
  <c r="G315" i="1" l="1"/>
  <c r="M530" i="2"/>
  <c r="B545" i="2"/>
  <c r="C530" i="2"/>
  <c r="B450" i="1"/>
  <c r="G324" i="1" a="1"/>
  <c r="G324" i="1" l="1"/>
  <c r="M545" i="2"/>
  <c r="C545" i="2"/>
  <c r="B560" i="2"/>
  <c r="G333" i="1" a="1"/>
  <c r="G333" i="1" l="1"/>
  <c r="M560" i="2"/>
  <c r="B575" i="2"/>
  <c r="C560" i="2"/>
  <c r="G342" i="1" a="1"/>
  <c r="G342" i="1" l="1"/>
  <c r="M575" i="2"/>
  <c r="B590" i="2"/>
  <c r="C575" i="2"/>
  <c r="G351" i="1" a="1"/>
  <c r="G351" i="1" l="1"/>
  <c r="M590" i="2"/>
  <c r="C590" i="2"/>
  <c r="B605" i="2"/>
  <c r="K6" i="1"/>
  <c r="M3" i="2"/>
  <c r="O5" i="2"/>
  <c r="M15" i="2"/>
  <c r="G360" i="1" a="1"/>
  <c r="G360" i="1" l="1"/>
  <c r="M605" i="2"/>
  <c r="B620" i="2"/>
  <c r="C605" i="2"/>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C5" i="2"/>
  <c r="G369" i="1" a="1"/>
  <c r="G369" i="1" l="1"/>
  <c r="M620" i="2"/>
  <c r="B635" i="2"/>
  <c r="C620" i="2"/>
  <c r="M10" i="1"/>
  <c r="M11" i="1"/>
  <c r="M12" i="1"/>
  <c r="M13" i="1"/>
  <c r="M14" i="1"/>
  <c r="M15" i="1"/>
  <c r="M16" i="1"/>
  <c r="M17" i="1"/>
  <c r="G378" i="1" a="1"/>
  <c r="G378" i="1" l="1"/>
  <c r="M635" i="2"/>
  <c r="B650" i="2"/>
  <c r="C635" i="2"/>
  <c r="M1" i="3" a="1"/>
  <c r="M1" i="3" s="1"/>
  <c r="I1" i="1"/>
  <c r="G387" i="1" a="1"/>
  <c r="D43" i="1" a="1"/>
  <c r="G387" i="1" l="1"/>
  <c r="M650" i="2"/>
  <c r="C650" i="2"/>
  <c r="B665" i="2"/>
  <c r="A1" i="3" a="1"/>
  <c r="A1" i="3" s="1"/>
  <c r="K1" i="3" a="1"/>
  <c r="K1" i="3" s="1"/>
  <c r="D43" i="1"/>
  <c r="C43" i="1" s="1"/>
  <c r="L1" i="3" a="1"/>
  <c r="L1" i="3" s="1"/>
  <c r="B4" i="3"/>
  <c r="C1" i="1"/>
  <c r="M665" i="2" l="1"/>
  <c r="B680" i="2"/>
  <c r="C665" i="2"/>
  <c r="E43" i="1"/>
  <c r="L159" i="2" a="1"/>
  <c r="K624" i="2" a="1"/>
  <c r="E654" i="2" a="1"/>
  <c r="L339" i="2" a="1"/>
  <c r="F669" i="2" a="1"/>
  <c r="J538" i="2" a="1"/>
  <c r="L489" i="2" a="1"/>
  <c r="E238" i="2" a="1"/>
  <c r="J583" i="2" a="1"/>
  <c r="G343" i="2" a="1"/>
  <c r="J403" i="2" a="1"/>
  <c r="G553" i="2" a="1"/>
  <c r="K178" i="2" a="1"/>
  <c r="J309" i="2" a="1"/>
  <c r="E148" i="2" a="1"/>
  <c r="E253" i="2" a="1"/>
  <c r="K579" i="2" a="1"/>
  <c r="J373" i="2" a="1"/>
  <c r="J178" i="2" a="1"/>
  <c r="H598" i="2" a="1"/>
  <c r="G133" i="2" a="1"/>
  <c r="H249" i="2" a="1"/>
  <c r="J129" i="2" a="1"/>
  <c r="K628" i="2" a="1"/>
  <c r="E523" i="2" a="1"/>
  <c r="E339" i="2" a="1"/>
  <c r="K594" i="2" a="1"/>
  <c r="J324" i="2" a="1"/>
  <c r="G313" i="2" a="1"/>
  <c r="L174" i="2" a="1"/>
  <c r="H373" i="2" a="1"/>
  <c r="K508" i="2" a="1"/>
  <c r="F324" i="2" a="1"/>
  <c r="G429" i="2" a="1"/>
  <c r="L234" i="2" a="1"/>
  <c r="G463" i="2" a="1"/>
  <c r="E579" i="2" a="1"/>
  <c r="J534" i="2" a="1"/>
  <c r="H493" i="2" a="1"/>
  <c r="G639" i="2" a="1"/>
  <c r="K388" i="2" a="1"/>
  <c r="H354" i="2" a="1"/>
  <c r="H388" i="2" a="1"/>
  <c r="G564" i="2" a="1"/>
  <c r="G234" i="2" a="1"/>
  <c r="J294" i="2" a="1"/>
  <c r="G478" i="2" a="1"/>
  <c r="I208" i="2" a="1"/>
  <c r="I174" i="2" a="1"/>
  <c r="G189" i="2" a="1"/>
  <c r="J283" i="2" a="1"/>
  <c r="L444" i="2" a="1"/>
  <c r="G628" i="2" a="1"/>
  <c r="J598" i="2" a="1"/>
  <c r="E493" i="2" a="1"/>
  <c r="F133" i="2" a="1"/>
  <c r="E114" i="2" a="1"/>
  <c r="X414" i="2" a="1"/>
  <c r="K598" i="2" a="1"/>
  <c r="F159" i="2" a="1"/>
  <c r="F658" i="2" a="1"/>
  <c r="H283" i="2" a="1"/>
  <c r="G163" i="2" a="1"/>
  <c r="I579" i="2" a="1"/>
  <c r="E418" i="2" a="1"/>
  <c r="F399" i="2" a="1"/>
  <c r="F354" i="2" a="1"/>
  <c r="E534" i="2" a="1"/>
  <c r="V189" i="2" a="1"/>
  <c r="J114" i="2" a="1"/>
  <c r="F508" i="2" a="1"/>
  <c r="I624" i="2" a="1"/>
  <c r="F313" i="2" a="1"/>
  <c r="E343" i="2" a="1"/>
  <c r="G253" i="2" a="1"/>
  <c r="V324" i="2" a="1"/>
  <c r="I519" i="2" a="1"/>
  <c r="F504" i="2" a="1"/>
  <c r="I373" i="2" a="1"/>
  <c r="K403" i="2" a="1"/>
  <c r="K313" i="2" a="1"/>
  <c r="U459" i="2" a="1"/>
  <c r="K294" i="2" a="1"/>
  <c r="J579" i="2" a="1"/>
  <c r="G118" i="2" a="1"/>
  <c r="F369" i="2" a="1"/>
  <c r="H444" i="2" a="1"/>
  <c r="J148" i="2" a="1"/>
  <c r="K384" i="2" a="1"/>
  <c r="G624" i="2" a="1"/>
  <c r="L354" i="2" a="1"/>
  <c r="L279" i="2" a="1"/>
  <c r="G309" i="2" a="1"/>
  <c r="L478" i="2" a="1"/>
  <c r="K669" i="2" a="1"/>
  <c r="F208" i="2" a="1"/>
  <c r="J444" i="2" a="1"/>
  <c r="G448" i="2" a="1"/>
  <c r="J414" i="2" a="1"/>
  <c r="I654" i="2" a="1"/>
  <c r="I643" i="2" a="1"/>
  <c r="L294" i="2" a="1"/>
  <c r="F429" i="2" a="1"/>
  <c r="K519" i="2" a="1"/>
  <c r="E279" i="2" a="1"/>
  <c r="F148" i="2" a="1"/>
  <c r="F283" i="2" a="1"/>
  <c r="E144" i="2" a="1"/>
  <c r="F523" i="2" a="1"/>
  <c r="J358" i="2" a="1"/>
  <c r="F594" i="2" a="1"/>
  <c r="X339" i="2" a="1"/>
  <c r="L373" i="2" a="1"/>
  <c r="H474" i="2" a="1"/>
  <c r="J508" i="2" a="1"/>
  <c r="H343" i="2" a="1"/>
  <c r="G279" i="2" a="1"/>
  <c r="H178" i="2" a="1"/>
  <c r="L148" i="2" a="1"/>
  <c r="K159" i="2" a="1"/>
  <c r="E103" i="2" a="1"/>
  <c r="J549" i="2" a="1"/>
  <c r="F223" i="2" a="1"/>
  <c r="L204" i="2" a="1"/>
  <c r="H159" i="2" a="1"/>
  <c r="K208" i="2" a="1"/>
  <c r="L549" i="2" a="1"/>
  <c r="L628" i="2" a="1"/>
  <c r="J313" i="2" a="1"/>
  <c r="J654" i="2" a="1"/>
  <c r="H613" i="2" a="1"/>
  <c r="H358" i="2" a="1"/>
  <c r="U399" i="2" a="1"/>
  <c r="F178" i="2" a="1"/>
  <c r="F493" i="2" a="1"/>
  <c r="I118" i="2" a="1"/>
  <c r="L579" i="2" a="1"/>
  <c r="I474" i="2" a="1"/>
  <c r="J658" i="2" a="1"/>
  <c r="I268" i="2" a="1"/>
  <c r="I328" i="2" a="1"/>
  <c r="F459" i="2" a="1"/>
  <c r="J564" i="2" a="1"/>
  <c r="R204" i="2" a="1"/>
  <c r="I309" i="2" a="1"/>
  <c r="F489" i="2" a="1"/>
  <c r="G148" i="2" a="1"/>
  <c r="J568" i="2" a="1"/>
  <c r="I223" i="2" a="1"/>
  <c r="L189" i="2" a="1"/>
  <c r="I114" i="2" a="1"/>
  <c r="K118" i="2" a="1"/>
  <c r="H313" i="2" a="1"/>
  <c r="K564" i="2" a="1"/>
  <c r="K343" i="2" a="1"/>
  <c r="S354" i="2" a="1"/>
  <c r="E174" i="2" a="1"/>
  <c r="I504" i="2" a="1"/>
  <c r="J189" i="2" a="1"/>
  <c r="I628" i="2" a="1"/>
  <c r="G193" i="2" a="1"/>
  <c r="F654" i="2" a="1"/>
  <c r="E189" i="2" a="1"/>
  <c r="E193" i="2" a="1"/>
  <c r="E354" i="2" a="1"/>
  <c r="F403" i="2" a="1"/>
  <c r="H433" i="2" a="1"/>
  <c r="G643" i="2" a="1"/>
  <c r="H99" i="2" a="1"/>
  <c r="L163" i="2" a="1"/>
  <c r="L324" i="2" a="1"/>
  <c r="J489" i="2" a="1"/>
  <c r="I448" i="2" a="1"/>
  <c r="W414" i="2" a="1"/>
  <c r="E508" i="2" a="1"/>
  <c r="J628" i="2" a="1"/>
  <c r="K193" i="2" a="1"/>
  <c r="F204" i="2" a="1"/>
  <c r="H628" i="2" a="1"/>
  <c r="X519" i="2" a="1"/>
  <c r="J144" i="2" a="1"/>
  <c r="K553" i="2" a="1"/>
  <c r="G339" i="2" a="1"/>
  <c r="J669" i="2" a="1"/>
  <c r="X624" i="2" a="1"/>
  <c r="L264" i="2" a="1"/>
  <c r="E369" i="2" a="1"/>
  <c r="I133" i="2" a="1"/>
  <c r="I388" i="2" a="1"/>
  <c r="L223" i="2" a="1"/>
  <c r="I553" i="2" a="1"/>
  <c r="K613" i="2" a="1"/>
  <c r="H553" i="2" a="1"/>
  <c r="K609" i="2" a="1"/>
  <c r="G219" i="2" a="1"/>
  <c r="J369" i="2" a="1"/>
  <c r="I568" i="2" a="1"/>
  <c r="J459" i="2" a="1"/>
  <c r="F643" i="2" a="1"/>
  <c r="E324" i="2" a="1"/>
  <c r="K538" i="2" a="1"/>
  <c r="L99" i="2" a="1"/>
  <c r="L429" i="2" a="1"/>
  <c r="I144" i="2" a="1"/>
  <c r="G399" i="2" a="1"/>
  <c r="J553" i="2" a="1"/>
  <c r="S504" i="2" a="1"/>
  <c r="F343" i="2" a="1"/>
  <c r="J163" i="2" a="1"/>
  <c r="F298" i="2" a="1"/>
  <c r="L298" i="2" a="1"/>
  <c r="I294" i="2" a="1"/>
  <c r="V174" i="2" a="1"/>
  <c r="H328" i="2" a="1"/>
  <c r="V339" i="2" a="1"/>
  <c r="E613" i="2" a="1"/>
  <c r="L114" i="2" a="1"/>
  <c r="E163" i="2" a="1"/>
  <c r="E639" i="2" a="1"/>
  <c r="I99" i="2" a="1"/>
  <c r="V234" i="2" a="1"/>
  <c r="F268" i="2" a="1"/>
  <c r="J519" i="2" a="1"/>
  <c r="H594" i="2" a="1"/>
  <c r="L328" i="2" a="1"/>
  <c r="J253" i="2" a="1"/>
  <c r="H208" i="2" a="1"/>
  <c r="H564" i="2" a="1"/>
  <c r="G264" i="2" a="1"/>
  <c r="I493" i="2" a="1"/>
  <c r="J193" i="2" a="1"/>
  <c r="E99" i="2" a="1"/>
  <c r="H534" i="2" a="1"/>
  <c r="I279" i="2" a="1"/>
  <c r="L253" i="2" a="1"/>
  <c r="J433" i="2" a="1"/>
  <c r="L553" i="2" a="1"/>
  <c r="T294" i="2" a="1"/>
  <c r="J474" i="2" a="1"/>
  <c r="E504" i="2" a="1"/>
  <c r="F189" i="2" a="1"/>
  <c r="L609" i="2" a="1"/>
  <c r="L534" i="2" a="1"/>
  <c r="W399" i="2" a="1"/>
  <c r="H234" i="2" a="1"/>
  <c r="E234" i="2" a="1"/>
  <c r="F103" i="2" a="1"/>
  <c r="G298" i="2" a="1"/>
  <c r="H309" i="2" a="1"/>
  <c r="X399" i="2" a="1"/>
  <c r="E249" i="2" a="1"/>
  <c r="E564" i="2" a="1"/>
  <c r="L639" i="2" a="1"/>
  <c r="K358" i="2" a="1"/>
  <c r="K549" i="2" a="1"/>
  <c r="K369" i="2" a="1"/>
  <c r="F613" i="2" a="1"/>
  <c r="F583" i="2" a="1"/>
  <c r="G414" i="2" a="1"/>
  <c r="E594" i="2" a="1"/>
  <c r="J523" i="2" a="1"/>
  <c r="J384" i="2" a="1"/>
  <c r="F144" i="2" a="1"/>
  <c r="F568" i="2" a="1"/>
  <c r="I508" i="2" a="1"/>
  <c r="J673" i="2" a="1"/>
  <c r="F609" i="2" a="1"/>
  <c r="I249" i="2" a="1"/>
  <c r="I234" i="2" a="1"/>
  <c r="G504" i="2" a="1"/>
  <c r="I489" i="2" a="1"/>
  <c r="K99" i="2" a="1"/>
  <c r="K279" i="2" a="1"/>
  <c r="H549" i="2" a="1"/>
  <c r="G493" i="2" a="1"/>
  <c r="L624" i="2" a="1"/>
  <c r="L208" i="2" a="1"/>
  <c r="I669" i="2" a="1"/>
  <c r="X264" i="2" a="1"/>
  <c r="R549" i="2" a="1"/>
  <c r="H399" i="2" a="1"/>
  <c r="H579" i="2" a="1"/>
  <c r="I253" i="2" a="1"/>
  <c r="J328" i="2" a="1"/>
  <c r="I103" i="2" a="1"/>
  <c r="L403" i="2" a="1"/>
  <c r="I339" i="2" a="1"/>
  <c r="G549" i="2" a="1"/>
  <c r="K129" i="2" a="1"/>
  <c r="J624" i="2" a="1"/>
  <c r="G99" i="2" a="1"/>
  <c r="W339" i="2" a="1"/>
  <c r="F339" i="2" a="1"/>
  <c r="K459" i="2" a="1"/>
  <c r="L219" i="2" a="1"/>
  <c r="K219" i="2" a="1"/>
  <c r="E673" i="2" a="1"/>
  <c r="J613" i="2" a="1"/>
  <c r="G523" i="2" a="1"/>
  <c r="H129" i="2" a="1"/>
  <c r="K643" i="2" a="1"/>
  <c r="J354" i="2" a="1"/>
  <c r="L103" i="2" a="1"/>
  <c r="J418" i="2" a="1"/>
  <c r="F174" i="2" a="1"/>
  <c r="G358" i="2" a="1"/>
  <c r="J609" i="2" a="1"/>
  <c r="E118" i="2" a="1"/>
  <c r="V114" i="2" a="1"/>
  <c r="E358" i="2" a="1"/>
  <c r="L313" i="2" a="1"/>
  <c r="I178" i="2" a="1"/>
  <c r="I538" i="2" a="1"/>
  <c r="H568" i="2" a="1"/>
  <c r="J388" i="2" a="1"/>
  <c r="E373" i="2" a="1"/>
  <c r="G508" i="2" a="1"/>
  <c r="L238" i="2" a="1"/>
  <c r="F234" i="2" a="1"/>
  <c r="J339" i="2" a="1"/>
  <c r="E624" i="2" a="1"/>
  <c r="I129" i="2" a="1"/>
  <c r="H133" i="2" a="1"/>
  <c r="G208" i="2" a="1"/>
  <c r="Q549" i="2" a="1"/>
  <c r="G159" i="2" a="1"/>
  <c r="L519" i="2" a="1"/>
  <c r="F444" i="2" a="1"/>
  <c r="K414" i="2" a="1"/>
  <c r="G174" i="2" a="1"/>
  <c r="T549" i="2" a="1"/>
  <c r="K144" i="2" a="1"/>
  <c r="J204" i="2" a="1"/>
  <c r="I478" i="2" a="1"/>
  <c r="I148" i="2" a="1"/>
  <c r="K324" i="2" a="1"/>
  <c r="T219" i="2" a="1"/>
  <c r="K163" i="2" a="1"/>
  <c r="L613" i="2" a="1"/>
  <c r="H223" i="2" a="1"/>
  <c r="H238" i="2" a="1"/>
  <c r="G144" i="2" a="1"/>
  <c r="K103" i="2" a="1"/>
  <c r="G223" i="2" a="1"/>
  <c r="E268" i="2" a="1"/>
  <c r="E399" i="2" a="1"/>
  <c r="I324" i="2" a="1"/>
  <c r="I429" i="2" a="1"/>
  <c r="H654" i="2" a="1"/>
  <c r="U144" i="2" a="1"/>
  <c r="H279" i="2" a="1"/>
  <c r="G654" i="2" a="1"/>
  <c r="K654" i="2" a="1"/>
  <c r="L508" i="2" a="1"/>
  <c r="I358" i="2" a="1"/>
  <c r="J103" i="2" a="1"/>
  <c r="H643" i="2" a="1"/>
  <c r="E583" i="2" a="1"/>
  <c r="H369" i="2" a="1"/>
  <c r="K373" i="2" a="1"/>
  <c r="E448" i="2" a="1"/>
  <c r="W549" i="2" a="1"/>
  <c r="L283" i="2" a="1"/>
  <c r="G583" i="2" a="1"/>
  <c r="G354" i="2" a="1"/>
  <c r="E519" i="2" a="1"/>
  <c r="J643" i="2" a="1"/>
  <c r="Q114" i="2" a="1"/>
  <c r="H459" i="2" a="1"/>
  <c r="K253" i="2" a="1"/>
  <c r="L598" i="2" a="1"/>
  <c r="I613" i="2" a="1"/>
  <c r="K268" i="2" a="1"/>
  <c r="L669" i="2" a="1"/>
  <c r="F553" i="2" a="1"/>
  <c r="L448" i="2" a="1"/>
  <c r="E294" i="2" a="1"/>
  <c r="H639" i="2" a="1"/>
  <c r="G238" i="2" a="1"/>
  <c r="I414" i="2" a="1"/>
  <c r="H174" i="2" a="1"/>
  <c r="G249" i="2" a="1"/>
  <c r="G405" i="1" a="1"/>
  <c r="V579" i="2" a="1"/>
  <c r="E628" i="2" a="1"/>
  <c r="I343" i="2" a="1"/>
  <c r="E298" i="2" a="1"/>
  <c r="L399" i="2" a="1"/>
  <c r="K249" i="2" a="1"/>
  <c r="U369" i="2" a="1"/>
  <c r="G489" i="2" a="1"/>
  <c r="L459" i="2" a="1"/>
  <c r="K444" i="2" a="1"/>
  <c r="I193" i="2" a="1"/>
  <c r="G658" i="2" a="1"/>
  <c r="U654" i="2" a="1"/>
  <c r="F624" i="2" a="1"/>
  <c r="E489" i="2" a="1"/>
  <c r="G178" i="2" a="1"/>
  <c r="E328" i="2" a="1"/>
  <c r="K583" i="2" a="1"/>
  <c r="K673" i="2" a="1"/>
  <c r="E463" i="2" a="1"/>
  <c r="L474" i="2" a="1"/>
  <c r="H298" i="2" a="1"/>
  <c r="K489" i="2" a="1"/>
  <c r="J234" i="2" a="1"/>
  <c r="I673" i="2" a="1"/>
  <c r="K133" i="2" a="1"/>
  <c r="G396" i="1" a="1"/>
  <c r="E429" i="2" a="1"/>
  <c r="F384" i="2" a="1"/>
  <c r="H163" i="2" a="1"/>
  <c r="F309" i="2" a="1"/>
  <c r="T504" i="2" a="1"/>
  <c r="J159" i="2" a="1"/>
  <c r="F129" i="2" a="1"/>
  <c r="G384" i="2" a="1"/>
  <c r="H489" i="2" a="1"/>
  <c r="F328" i="2" a="1"/>
  <c r="X324" i="2" a="1"/>
  <c r="G609" i="2" a="1"/>
  <c r="K234" i="2" a="1"/>
  <c r="H478" i="2" a="1"/>
  <c r="H403" i="2" a="1"/>
  <c r="H384" i="2" a="1"/>
  <c r="W264" i="2" a="1"/>
  <c r="X384" i="2" a="1"/>
  <c r="T279" i="2" a="1"/>
  <c r="K339" i="2" a="1"/>
  <c r="F628" i="2" a="1"/>
  <c r="E478" i="2" a="1"/>
  <c r="J463" i="2" a="1"/>
  <c r="L654" i="2" a="1"/>
  <c r="H264" i="2" a="1"/>
  <c r="L144" i="2" a="1"/>
  <c r="E384" i="2" a="1"/>
  <c r="V264" i="2" a="1"/>
  <c r="E309" i="2" a="1"/>
  <c r="I283" i="2" a="1"/>
  <c r="L523" i="2" a="1"/>
  <c r="L129" i="2" a="1"/>
  <c r="G594" i="2" a="1"/>
  <c r="V399" i="2" a="1"/>
  <c r="F358" i="2" a="1"/>
  <c r="K639" i="2" a="1"/>
  <c r="L268" i="2" a="1"/>
  <c r="E208" i="2" a="1"/>
  <c r="F414" i="2" a="1"/>
  <c r="T309" i="2" a="1"/>
  <c r="G673" i="2" a="1"/>
  <c r="F373" i="2" a="1"/>
  <c r="H624" i="2" a="1"/>
  <c r="L583" i="2" a="1"/>
  <c r="E643" i="2" a="1"/>
  <c r="R399" i="2" a="1"/>
  <c r="J223" i="2" a="1"/>
  <c r="L643" i="2" a="1"/>
  <c r="J429" i="2" a="1"/>
  <c r="L564" i="2" a="1"/>
  <c r="I658" i="2" a="1"/>
  <c r="F114" i="2" a="1"/>
  <c r="H673" i="2" a="1"/>
  <c r="L193" i="2" a="1"/>
  <c r="F538" i="2" a="1"/>
  <c r="G433" i="2" a="1"/>
  <c r="F433" i="2" a="1"/>
  <c r="G579" i="2" a="1"/>
  <c r="U324" i="2" a="1"/>
  <c r="F294" i="2" a="1"/>
  <c r="K114" i="2" a="1"/>
  <c r="F219" i="2" a="1"/>
  <c r="G129" i="2" a="1"/>
  <c r="I298" i="2" a="1"/>
  <c r="V549" i="2" a="1"/>
  <c r="F193" i="2" a="1"/>
  <c r="L414" i="2" a="1"/>
  <c r="K328" i="2" a="1"/>
  <c r="E538" i="2" a="1"/>
  <c r="H339" i="2" a="1"/>
  <c r="G669" i="2" a="1"/>
  <c r="H429" i="2" a="1"/>
  <c r="K204" i="2" a="1"/>
  <c r="F264" i="2" a="1"/>
  <c r="L504" i="2" a="1"/>
  <c r="G613" i="2" a="1"/>
  <c r="F99" i="2" a="1"/>
  <c r="U339" i="2" a="1"/>
  <c r="F163" i="2" a="1"/>
  <c r="E609" i="2" a="1"/>
  <c r="K463" i="2" a="1"/>
  <c r="H583" i="2" a="1"/>
  <c r="H189" i="2" a="1"/>
  <c r="I564" i="2" a="1"/>
  <c r="S279" i="2" a="1"/>
  <c r="E403" i="2" a="1"/>
  <c r="K504" i="2" a="1"/>
  <c r="G534" i="2" a="1"/>
  <c r="G474" i="2" a="1"/>
  <c r="I354" i="2" a="1"/>
  <c r="F253" i="2" a="1"/>
  <c r="S324" i="2" a="1"/>
  <c r="L358" i="2" a="1"/>
  <c r="H268" i="2" a="1"/>
  <c r="L309" i="2" a="1"/>
  <c r="J399" i="2" a="1"/>
  <c r="H253" i="2" a="1"/>
  <c r="S519" i="2" a="1"/>
  <c r="T159" i="2" a="1"/>
  <c r="E658" i="2" a="1"/>
  <c r="G444" i="2" a="1"/>
  <c r="H294" i="2" a="1"/>
  <c r="J279" i="2" a="1"/>
  <c r="J99" i="2" a="1"/>
  <c r="I313" i="2" a="1"/>
  <c r="L538" i="2" a="1"/>
  <c r="H658" i="2" a="1"/>
  <c r="H504" i="2" a="1"/>
  <c r="J493" i="2" a="1"/>
  <c r="X309" i="2" a="1"/>
  <c r="L343" i="2" a="1"/>
  <c r="L369" i="2" a="1"/>
  <c r="L463" i="2" a="1"/>
  <c r="E219" i="2" a="1"/>
  <c r="K523" i="2" a="1"/>
  <c r="H609" i="2" a="1"/>
  <c r="H669" i="2" a="1"/>
  <c r="G388" i="2" a="1"/>
  <c r="I204" i="2" a="1"/>
  <c r="I594" i="2" a="1"/>
  <c r="L493" i="2" a="1"/>
  <c r="E459" i="2" a="1"/>
  <c r="U279" i="2" a="1"/>
  <c r="H193" i="2" a="1"/>
  <c r="J133" i="2" a="1"/>
  <c r="E414" i="2" a="1"/>
  <c r="K399" i="2" a="1"/>
  <c r="Q294" i="2" a="1"/>
  <c r="S459" i="2" a="1"/>
  <c r="K148" i="2" a="1"/>
  <c r="H448" i="2" a="1"/>
  <c r="K264" i="2" a="1"/>
  <c r="H148" i="2" a="1"/>
  <c r="I583" i="2" a="1"/>
  <c r="J298" i="2" a="1"/>
  <c r="S339" i="2" a="1"/>
  <c r="Q414" i="2" a="1"/>
  <c r="G403" i="2" a="1"/>
  <c r="L133" i="2" a="1"/>
  <c r="E568" i="2" a="1"/>
  <c r="G369" i="2" a="1"/>
  <c r="S579" i="2" a="1"/>
  <c r="E549" i="2" a="1"/>
  <c r="E474" i="2" a="1"/>
  <c r="G328" i="2" a="1"/>
  <c r="I384" i="2" a="1"/>
  <c r="F474" i="2" a="1"/>
  <c r="Q324" i="2" a="1"/>
  <c r="K298" i="2" a="1"/>
  <c r="K223" i="2" a="1"/>
  <c r="K474" i="2" a="1"/>
  <c r="F519" i="2" a="1"/>
  <c r="E313" i="2" a="1"/>
  <c r="Q339" i="2" a="1"/>
  <c r="F249" i="2" a="1"/>
  <c r="K658" i="2" a="1"/>
  <c r="J174" i="2" a="1"/>
  <c r="I549" i="2" a="1"/>
  <c r="L384" i="2" a="1"/>
  <c r="I159" i="2" a="1"/>
  <c r="F673" i="2" a="1"/>
  <c r="E433" i="2" a="1"/>
  <c r="K534" i="2" a="1"/>
  <c r="F549" i="2" a="1"/>
  <c r="L433" i="2" a="1"/>
  <c r="G268" i="2" a="1"/>
  <c r="R159" i="2" a="1"/>
  <c r="I459" i="2" a="1"/>
  <c r="L658" i="2" a="1"/>
  <c r="I444" i="2" a="1"/>
  <c r="L388" i="2" a="1"/>
  <c r="K493" i="2" a="1"/>
  <c r="L673" i="2" a="1"/>
  <c r="J238" i="2" a="1"/>
  <c r="I163" i="2" a="1"/>
  <c r="F478" i="2" a="1"/>
  <c r="I463" i="2" a="1"/>
  <c r="L568" i="2" a="1"/>
  <c r="T324" i="2" a="1"/>
  <c r="K433" i="2" a="1"/>
  <c r="K568" i="2" a="1"/>
  <c r="G114" i="2" a="1"/>
  <c r="I523" i="2" a="1"/>
  <c r="F238" i="2" a="1"/>
  <c r="H523" i="2" a="1"/>
  <c r="K238" i="2" a="1"/>
  <c r="G324" i="2" a="1"/>
  <c r="H114" i="2" a="1"/>
  <c r="H519" i="2" a="1"/>
  <c r="I264" i="2" a="1"/>
  <c r="E178" i="2" a="1"/>
  <c r="V159" i="2" a="1"/>
  <c r="J268" i="2" a="1"/>
  <c r="G283" i="2" a="1"/>
  <c r="E669" i="2" a="1"/>
  <c r="F418" i="2" a="1"/>
  <c r="E204" i="2" a="1"/>
  <c r="F448" i="2" a="1"/>
  <c r="I219" i="2" a="1"/>
  <c r="E598" i="2" a="1"/>
  <c r="E283" i="2" a="1"/>
  <c r="F639" i="2" a="1"/>
  <c r="H118" i="2" a="1"/>
  <c r="G373" i="2" a="1"/>
  <c r="U159" i="2" a="1"/>
  <c r="T339" i="2" a="1"/>
  <c r="L249" i="2" a="1"/>
  <c r="G418" i="2" a="1"/>
  <c r="H463" i="2" a="1"/>
  <c r="E553" i="2" a="1"/>
  <c r="F564" i="2" a="1"/>
  <c r="H103" i="2" a="1"/>
  <c r="K174" i="2" a="1"/>
  <c r="H414" i="2" a="1"/>
  <c r="I189" i="2" a="1"/>
  <c r="I369" i="2" a="1"/>
  <c r="L594" i="2" a="1"/>
  <c r="T459" i="2" a="1"/>
  <c r="K448" i="2" a="1"/>
  <c r="J448" i="2" a="1"/>
  <c r="F534" i="2" a="1"/>
  <c r="K429" i="2" a="1"/>
  <c r="F598" i="2" a="1"/>
  <c r="X459" i="2" a="1"/>
  <c r="J504" i="2" a="1"/>
  <c r="H508" i="2" a="1"/>
  <c r="H219" i="2" a="1"/>
  <c r="J478" i="2" a="1"/>
  <c r="K354" i="2" a="1"/>
  <c r="G103" i="2" a="1"/>
  <c r="F279" i="2" a="1"/>
  <c r="I418" i="2" a="1"/>
  <c r="G519" i="2" a="1"/>
  <c r="K478" i="2" a="1"/>
  <c r="G568" i="2" a="1"/>
  <c r="E444" i="2" a="1"/>
  <c r="V129" i="2" a="1"/>
  <c r="K283" i="2" a="1"/>
  <c r="H538" i="2" a="1"/>
  <c r="K418" i="2" a="1"/>
  <c r="E264" i="2" a="1"/>
  <c r="I598" i="2" a="1"/>
  <c r="S249" i="2" a="1"/>
  <c r="E223" i="2" a="1"/>
  <c r="F118" i="2" a="1"/>
  <c r="G598" i="2" a="1"/>
  <c r="G294" i="2" a="1"/>
  <c r="L178" i="2" a="1"/>
  <c r="V519" i="2" a="1"/>
  <c r="H204" i="2" a="1"/>
  <c r="F463" i="2" a="1"/>
  <c r="I238" i="2" a="1"/>
  <c r="G459" i="2" a="1"/>
  <c r="G204" i="2" a="1"/>
  <c r="E129" i="2" a="1"/>
  <c r="I433" i="2" a="1"/>
  <c r="J343" i="2" a="1"/>
  <c r="E388" i="2" a="1"/>
  <c r="F388" i="2" a="1"/>
  <c r="K189" i="2" a="1"/>
  <c r="U114" i="2" a="1"/>
  <c r="J219" i="2" a="1"/>
  <c r="G538" i="2" a="1"/>
  <c r="K309" i="2" a="1"/>
  <c r="H418" i="2" a="1"/>
  <c r="I639" i="2" a="1"/>
  <c r="I534" i="2" a="1"/>
  <c r="F579" i="2" a="1"/>
  <c r="J594" i="2" a="1"/>
  <c r="J639" i="2" a="1"/>
  <c r="J249" i="2" a="1"/>
  <c r="L418" i="2" a="1"/>
  <c r="J208" i="2" a="1"/>
  <c r="E159" i="2" a="1"/>
  <c r="J118" i="2" a="1"/>
  <c r="I399" i="2" a="1"/>
  <c r="H324" i="2" a="1"/>
  <c r="H144" i="2" a="1"/>
  <c r="L118" i="2" a="1"/>
  <c r="J264" i="2" a="1"/>
  <c r="I609" i="2" a="1"/>
  <c r="E133" i="2" a="1"/>
  <c r="I403" i="2" a="1"/>
  <c r="G279" i="2" l="1"/>
  <c r="F594" i="2"/>
  <c r="G643" i="2"/>
  <c r="G644" i="2" s="1"/>
  <c r="G647" i="2" s="1"/>
  <c r="J253" i="2"/>
  <c r="J254" i="2" s="1"/>
  <c r="J257" i="2" s="1"/>
  <c r="G309" i="2"/>
  <c r="I223" i="2"/>
  <c r="I224" i="2" s="1"/>
  <c r="I227" i="2" s="1"/>
  <c r="J564" i="2"/>
  <c r="K538" i="2"/>
  <c r="X539" i="2" s="1"/>
  <c r="X542" i="2" s="1"/>
  <c r="E594" i="2"/>
  <c r="I418" i="2"/>
  <c r="I419" i="2" s="1"/>
  <c r="I422" i="2" s="1"/>
  <c r="H583" i="2"/>
  <c r="H584" i="2" s="1"/>
  <c r="H587" i="2" s="1"/>
  <c r="E174" i="2"/>
  <c r="G628" i="2"/>
  <c r="G629" i="2" s="1"/>
  <c r="G632" i="2" s="1"/>
  <c r="G478" i="2"/>
  <c r="E279" i="2"/>
  <c r="F654" i="2"/>
  <c r="G313" i="2"/>
  <c r="G314" i="2" s="1"/>
  <c r="G317" i="2" s="1"/>
  <c r="F369" i="2"/>
  <c r="K403" i="2"/>
  <c r="K404" i="2" s="1"/>
  <c r="K407" i="2" s="1"/>
  <c r="L579" i="2"/>
  <c r="G219" i="2"/>
  <c r="E579" i="2"/>
  <c r="J144" i="2"/>
  <c r="G159" i="2"/>
  <c r="J463" i="2"/>
  <c r="J464" i="2" s="1"/>
  <c r="J467" i="2" s="1"/>
  <c r="I579" i="2"/>
  <c r="K388" i="2"/>
  <c r="K389" i="2" s="1"/>
  <c r="K392" i="2" s="1"/>
  <c r="J414" i="2"/>
  <c r="E598" i="2"/>
  <c r="E599" i="2" s="1"/>
  <c r="Q599" i="2" s="1"/>
  <c r="Q602" i="2" s="1"/>
  <c r="H249" i="2"/>
  <c r="E253" i="2"/>
  <c r="E254" i="2" s="1"/>
  <c r="Q254" i="2" s="1"/>
  <c r="Q257" i="2" s="1"/>
  <c r="E343" i="2"/>
  <c r="M343" i="2" s="1"/>
  <c r="H613" i="2"/>
  <c r="H614" i="2" s="1"/>
  <c r="H617" i="2" s="1"/>
  <c r="K549" i="2"/>
  <c r="L193" i="2"/>
  <c r="L194" i="2" s="1"/>
  <c r="L197" i="2" s="1"/>
  <c r="H208" i="2"/>
  <c r="H209" i="2" s="1"/>
  <c r="H212" i="2" s="1"/>
  <c r="K189" i="2"/>
  <c r="G204" i="2"/>
  <c r="L223" i="2"/>
  <c r="L224" i="2" s="1"/>
  <c r="L227" i="2" s="1"/>
  <c r="L234" i="2"/>
  <c r="E444" i="2"/>
  <c r="G163" i="2"/>
  <c r="G164" i="2" s="1"/>
  <c r="G167" i="2" s="1"/>
  <c r="J208" i="2"/>
  <c r="J209" i="2" s="1"/>
  <c r="J212" i="2" s="1"/>
  <c r="G343" i="2"/>
  <c r="G344" i="2" s="1"/>
  <c r="G347" i="2" s="1"/>
  <c r="E534" i="2"/>
  <c r="J373" i="2"/>
  <c r="J374" i="2" s="1"/>
  <c r="J377" i="2" s="1"/>
  <c r="E463" i="2"/>
  <c r="E464" i="2" s="1"/>
  <c r="Q464" i="2" s="1"/>
  <c r="Q467" i="2" s="1"/>
  <c r="I474" i="2"/>
  <c r="F238" i="2"/>
  <c r="F239" i="2" s="1"/>
  <c r="F242" i="2" s="1"/>
  <c r="L568" i="2"/>
  <c r="L569" i="2" s="1"/>
  <c r="L572" i="2" s="1"/>
  <c r="L178" i="2"/>
  <c r="L179" i="2" s="1"/>
  <c r="L182" i="2" s="1"/>
  <c r="L118" i="2"/>
  <c r="L119" i="2" s="1"/>
  <c r="L122" i="2" s="1"/>
  <c r="I159" i="2"/>
  <c r="K354" i="2"/>
  <c r="F598" i="2"/>
  <c r="F599" i="2" s="1"/>
  <c r="F602" i="2" s="1"/>
  <c r="J639" i="2"/>
  <c r="L339" i="2"/>
  <c r="H373" i="2"/>
  <c r="H374" i="2" s="1"/>
  <c r="H377" i="2" s="1"/>
  <c r="E114" i="2"/>
  <c r="K313" i="2"/>
  <c r="X314" i="2" s="1"/>
  <c r="X317" i="2" s="1"/>
  <c r="H159" i="2"/>
  <c r="G249" i="2"/>
  <c r="K493" i="2"/>
  <c r="K494" i="2" s="1"/>
  <c r="K497" i="2" s="1"/>
  <c r="I598" i="2"/>
  <c r="I599" i="2" s="1"/>
  <c r="I602" i="2" s="1"/>
  <c r="H609" i="2"/>
  <c r="E313" i="2"/>
  <c r="E314" i="2" s="1"/>
  <c r="Q314" i="2" s="1"/>
  <c r="Q317" i="2" s="1"/>
  <c r="F474" i="2"/>
  <c r="L594" i="2"/>
  <c r="I534" i="2"/>
  <c r="J114" i="2"/>
  <c r="I114" i="2"/>
  <c r="I208" i="2"/>
  <c r="I209" i="2" s="1"/>
  <c r="I212" i="2" s="1"/>
  <c r="G613" i="2"/>
  <c r="G614" i="2" s="1"/>
  <c r="G617" i="2" s="1"/>
  <c r="H339" i="2"/>
  <c r="K399" i="2"/>
  <c r="G268" i="2"/>
  <c r="G269" i="2" s="1"/>
  <c r="G272" i="2" s="1"/>
  <c r="F114" i="2"/>
  <c r="J493" i="2"/>
  <c r="J494" i="2" s="1"/>
  <c r="J497" i="2" s="1"/>
  <c r="J279" i="2"/>
  <c r="G369" i="2"/>
  <c r="F564" i="2"/>
  <c r="H204" i="2"/>
  <c r="F358" i="2"/>
  <c r="F359" i="2" s="1"/>
  <c r="F362" i="2" s="1"/>
  <c r="G339" i="2"/>
  <c r="L264" i="2"/>
  <c r="J549" i="2"/>
  <c r="I298" i="2"/>
  <c r="I299" i="2" s="1"/>
  <c r="I302" i="2" s="1"/>
  <c r="E459" i="2"/>
  <c r="F309" i="2"/>
  <c r="E643" i="2"/>
  <c r="M643" i="2" s="1"/>
  <c r="F414" i="2"/>
  <c r="H253" i="2"/>
  <c r="H254" i="2" s="1"/>
  <c r="H257" i="2" s="1"/>
  <c r="J298" i="2"/>
  <c r="J299" i="2" s="1"/>
  <c r="J302" i="2" s="1"/>
  <c r="G553" i="2"/>
  <c r="G554" i="2" s="1"/>
  <c r="G557" i="2" s="1"/>
  <c r="H459" i="2"/>
  <c r="H328" i="2"/>
  <c r="H329" i="2" s="1"/>
  <c r="H332" i="2" s="1"/>
  <c r="K268" i="2"/>
  <c r="X269" i="2" s="1"/>
  <c r="X272" i="2" s="1"/>
  <c r="J643" i="2"/>
  <c r="J644" i="2" s="1"/>
  <c r="J647" i="2" s="1"/>
  <c r="H384" i="2"/>
  <c r="G579" i="2"/>
  <c r="H654" i="2"/>
  <c r="J234" i="2"/>
  <c r="K583" i="2"/>
  <c r="X584" i="2" s="1"/>
  <c r="X587" i="2" s="1"/>
  <c r="G594" i="2"/>
  <c r="F253" i="2"/>
  <c r="F254" i="2" s="1"/>
  <c r="F257" i="2" s="1"/>
  <c r="K658" i="2"/>
  <c r="X659" i="2" s="1"/>
  <c r="X662" i="2" s="1"/>
  <c r="L358" i="2"/>
  <c r="L359" i="2" s="1"/>
  <c r="L362" i="2" s="1"/>
  <c r="F148" i="2"/>
  <c r="F149" i="2" s="1"/>
  <c r="F152" i="2" s="1"/>
  <c r="E118" i="2"/>
  <c r="M118" i="2" s="1"/>
  <c r="J354" i="2"/>
  <c r="E448" i="2"/>
  <c r="E449" i="2" s="1"/>
  <c r="Q449" i="2" s="1"/>
  <c r="Q452" i="2" s="1"/>
  <c r="F328" i="2"/>
  <c r="F329" i="2" s="1"/>
  <c r="F332" i="2" s="1"/>
  <c r="J328" i="2"/>
  <c r="J329" i="2" s="1"/>
  <c r="J332" i="2" s="1"/>
  <c r="G144" i="2"/>
  <c r="K324" i="2"/>
  <c r="G658" i="2"/>
  <c r="G659" i="2" s="1"/>
  <c r="G662" i="2" s="1"/>
  <c r="E384" i="2"/>
  <c r="F159" i="2"/>
  <c r="L283" i="2"/>
  <c r="L284" i="2" s="1"/>
  <c r="L287" i="2" s="1"/>
  <c r="L478" i="2"/>
  <c r="L479" i="2" s="1"/>
  <c r="L482" i="2" s="1"/>
  <c r="L534" i="2"/>
  <c r="L553" i="2"/>
  <c r="L554" i="2" s="1"/>
  <c r="L557" i="2" s="1"/>
  <c r="K219" i="2"/>
  <c r="I358" i="2"/>
  <c r="I359" i="2" s="1"/>
  <c r="I362" i="2" s="1"/>
  <c r="E639" i="2"/>
  <c r="L208" i="2"/>
  <c r="L209" i="2" s="1"/>
  <c r="L212" i="2" s="1"/>
  <c r="I489" i="2"/>
  <c r="G174" i="2"/>
  <c r="K249" i="2"/>
  <c r="H418" i="2"/>
  <c r="H419" i="2" s="1"/>
  <c r="H422" i="2" s="1"/>
  <c r="K504" i="2"/>
  <c r="K159" i="2"/>
  <c r="H628" i="2"/>
  <c r="H629" i="2" s="1"/>
  <c r="H632" i="2" s="1"/>
  <c r="I448" i="2"/>
  <c r="I449" i="2" s="1"/>
  <c r="I452" i="2" s="1"/>
  <c r="J193" i="2"/>
  <c r="J194" i="2" s="1"/>
  <c r="J197" i="2" s="1"/>
  <c r="J624" i="2"/>
  <c r="K343" i="2"/>
  <c r="K344" i="2" s="1"/>
  <c r="K347" i="2" s="1"/>
  <c r="I294" i="2"/>
  <c r="J553" i="2"/>
  <c r="J554" i="2" s="1"/>
  <c r="J557" i="2" s="1"/>
  <c r="I508" i="2"/>
  <c r="I509" i="2" s="1"/>
  <c r="I512" i="2" s="1"/>
  <c r="G208" i="2"/>
  <c r="G209" i="2" s="1"/>
  <c r="G212" i="2" s="1"/>
  <c r="I433" i="2"/>
  <c r="I434" i="2" s="1"/>
  <c r="I437" i="2" s="1"/>
  <c r="J148" i="2"/>
  <c r="J149" i="2" s="1"/>
  <c r="J152" i="2" s="1"/>
  <c r="L189" i="2"/>
  <c r="H343" i="2"/>
  <c r="H344" i="2" s="1"/>
  <c r="H347" i="2" s="1"/>
  <c r="J358" i="2"/>
  <c r="J359" i="2" s="1"/>
  <c r="J362" i="2" s="1"/>
  <c r="H433" i="2"/>
  <c r="H434" i="2" s="1"/>
  <c r="H437" i="2" s="1"/>
  <c r="L328" i="2"/>
  <c r="L329" i="2" s="1"/>
  <c r="L332" i="2" s="1"/>
  <c r="L279" i="2"/>
  <c r="J568" i="2"/>
  <c r="J569" i="2" s="1"/>
  <c r="J572" i="2" s="1"/>
  <c r="F459" i="2"/>
  <c r="E324" i="2"/>
  <c r="G414" i="2"/>
  <c r="H118" i="2"/>
  <c r="H119" i="2" s="1"/>
  <c r="H122" i="2" s="1"/>
  <c r="H178" i="2"/>
  <c r="H179" i="2" s="1"/>
  <c r="H182" i="2" s="1"/>
  <c r="E189" i="2"/>
  <c r="L444" i="2"/>
  <c r="J294" i="2"/>
  <c r="K519" i="2"/>
  <c r="G193" i="2"/>
  <c r="G194" i="2" s="1"/>
  <c r="G197" i="2" s="1"/>
  <c r="J324" i="2"/>
  <c r="G118" i="2"/>
  <c r="G119" i="2" s="1"/>
  <c r="G122" i="2" s="1"/>
  <c r="I373" i="2"/>
  <c r="I374" i="2" s="1"/>
  <c r="I377" i="2" s="1"/>
  <c r="I118" i="2"/>
  <c r="I119" i="2" s="1"/>
  <c r="I122" i="2" s="1"/>
  <c r="K609" i="2"/>
  <c r="E159" i="2"/>
  <c r="F294" i="2"/>
  <c r="J523" i="2"/>
  <c r="J524" i="2" s="1"/>
  <c r="J527" i="2" s="1"/>
  <c r="I403" i="2"/>
  <c r="I404" i="2" s="1"/>
  <c r="I407" i="2" s="1"/>
  <c r="K358" i="2"/>
  <c r="K359" i="2" s="1"/>
  <c r="K362" i="2" s="1"/>
  <c r="G639" i="2"/>
  <c r="G448" i="2"/>
  <c r="G449" i="2" s="1"/>
  <c r="G452" i="2" s="1"/>
  <c r="I399" i="2"/>
  <c r="G133" i="2"/>
  <c r="G134" i="2" s="1"/>
  <c r="G137" i="2" s="1"/>
  <c r="E148" i="2"/>
  <c r="M148" i="2" s="1"/>
  <c r="F313" i="2"/>
  <c r="F314" i="2" s="1"/>
  <c r="F317" i="2" s="1"/>
  <c r="J654" i="2"/>
  <c r="E283" i="2"/>
  <c r="M283" i="2" s="1"/>
  <c r="J159" i="2"/>
  <c r="K579" i="2"/>
  <c r="F388" i="2"/>
  <c r="F389" i="2" s="1"/>
  <c r="F392" i="2" s="1"/>
  <c r="G459" i="2"/>
  <c r="I609" i="2"/>
  <c r="G429" i="2"/>
  <c r="G568" i="2"/>
  <c r="G569" i="2" s="1"/>
  <c r="G572" i="2" s="1"/>
  <c r="I219" i="2"/>
  <c r="E204" i="2"/>
  <c r="J583" i="2"/>
  <c r="J584" i="2" s="1"/>
  <c r="J587" i="2" s="1"/>
  <c r="F354" i="2"/>
  <c r="J238" i="2"/>
  <c r="J239" i="2" s="1"/>
  <c r="J242" i="2" s="1"/>
  <c r="K309" i="2"/>
  <c r="G253" i="2"/>
  <c r="G254" i="2" s="1"/>
  <c r="G257" i="2" s="1"/>
  <c r="I523" i="2"/>
  <c r="I524" i="2" s="1"/>
  <c r="I527" i="2" s="1"/>
  <c r="I463" i="2"/>
  <c r="I464" i="2" s="1"/>
  <c r="I467" i="2" s="1"/>
  <c r="G294" i="2"/>
  <c r="F639" i="2"/>
  <c r="L384" i="2"/>
  <c r="J478" i="2"/>
  <c r="J479" i="2" s="1"/>
  <c r="J482" i="2" s="1"/>
  <c r="K429" i="2"/>
  <c r="G283" i="2"/>
  <c r="G284" i="2" s="1"/>
  <c r="G287" i="2" s="1"/>
  <c r="E654" i="2"/>
  <c r="L369" i="2"/>
  <c r="K628" i="2"/>
  <c r="X629" i="2" s="1"/>
  <c r="X632" i="2" s="1"/>
  <c r="L549" i="2"/>
  <c r="F628" i="2"/>
  <c r="F629" i="2" s="1"/>
  <c r="F632" i="2" s="1"/>
  <c r="F658" i="2"/>
  <c r="F659" i="2" s="1"/>
  <c r="F662" i="2" s="1"/>
  <c r="L388" i="2"/>
  <c r="L389" i="2" s="1"/>
  <c r="L392" i="2" s="1"/>
  <c r="E264" i="2"/>
  <c r="K523" i="2"/>
  <c r="K524" i="2" s="1"/>
  <c r="K527" i="2" s="1"/>
  <c r="F519" i="2"/>
  <c r="I384" i="2"/>
  <c r="I369" i="2"/>
  <c r="E178" i="2"/>
  <c r="M178" i="2" s="1"/>
  <c r="J538" i="2"/>
  <c r="J539" i="2" s="1"/>
  <c r="J542" i="2" s="1"/>
  <c r="K163" i="2"/>
  <c r="X164" i="2" s="1"/>
  <c r="X167" i="2" s="1"/>
  <c r="H444" i="2"/>
  <c r="L504" i="2"/>
  <c r="E538" i="2"/>
  <c r="M538" i="2" s="1"/>
  <c r="E414" i="2"/>
  <c r="L433" i="2"/>
  <c r="L434" i="2" s="1"/>
  <c r="L437" i="2" s="1"/>
  <c r="I658" i="2"/>
  <c r="I659" i="2" s="1"/>
  <c r="I662" i="2" s="1"/>
  <c r="H504" i="2"/>
  <c r="H294" i="2"/>
  <c r="E568" i="2"/>
  <c r="M568" i="2" s="1"/>
  <c r="E553" i="2"/>
  <c r="M553" i="2" s="1"/>
  <c r="H519" i="2"/>
  <c r="F624" i="2"/>
  <c r="F133" i="2"/>
  <c r="F134" i="2" s="1"/>
  <c r="F137" i="2" s="1"/>
  <c r="F223" i="2"/>
  <c r="F224" i="2" s="1"/>
  <c r="F227" i="2" s="1"/>
  <c r="G238" i="2"/>
  <c r="G239" i="2" s="1"/>
  <c r="G242" i="2" s="1"/>
  <c r="G129" i="2"/>
  <c r="L493" i="2"/>
  <c r="L494" i="2" s="1"/>
  <c r="L497" i="2" s="1"/>
  <c r="H163" i="2"/>
  <c r="H164" i="2" s="1"/>
  <c r="H167" i="2" s="1"/>
  <c r="L583" i="2"/>
  <c r="L584" i="2" s="1"/>
  <c r="L587" i="2" s="1"/>
  <c r="E208" i="2"/>
  <c r="M208" i="2" s="1"/>
  <c r="J399" i="2"/>
  <c r="I583" i="2"/>
  <c r="I584" i="2" s="1"/>
  <c r="I587" i="2" s="1"/>
  <c r="F553" i="2"/>
  <c r="F554" i="2" s="1"/>
  <c r="F557" i="2" s="1"/>
  <c r="J418" i="2"/>
  <c r="J419" i="2" s="1"/>
  <c r="J422" i="2" s="1"/>
  <c r="H354" i="2"/>
  <c r="I613" i="2"/>
  <c r="I614" i="2" s="1"/>
  <c r="I617" i="2" s="1"/>
  <c r="E519" i="2"/>
  <c r="H403" i="2"/>
  <c r="H404" i="2" s="1"/>
  <c r="H407" i="2" s="1"/>
  <c r="F433" i="2"/>
  <c r="F434" i="2" s="1"/>
  <c r="F437" i="2" s="1"/>
  <c r="I429" i="2"/>
  <c r="K489" i="2"/>
  <c r="E328" i="2"/>
  <c r="M328" i="2" s="1"/>
  <c r="L129" i="2"/>
  <c r="I354" i="2"/>
  <c r="J249" i="2"/>
  <c r="L639" i="2"/>
  <c r="I654" i="2"/>
  <c r="J609" i="2"/>
  <c r="K643" i="2"/>
  <c r="X644" i="2" s="1"/>
  <c r="X647" i="2" s="1"/>
  <c r="K373" i="2"/>
  <c r="K374" i="2" s="1"/>
  <c r="K377" i="2" s="1"/>
  <c r="H489" i="2"/>
  <c r="I253" i="2"/>
  <c r="I254" i="2" s="1"/>
  <c r="I257" i="2" s="1"/>
  <c r="H238" i="2"/>
  <c r="H239" i="2" s="1"/>
  <c r="H242" i="2" s="1"/>
  <c r="I148" i="2"/>
  <c r="I149" i="2" s="1"/>
  <c r="I152" i="2" s="1"/>
  <c r="I193" i="2"/>
  <c r="I194" i="2" s="1"/>
  <c r="I197" i="2" s="1"/>
  <c r="L144" i="2"/>
  <c r="K433" i="2"/>
  <c r="K434" i="2" s="1"/>
  <c r="K437" i="2" s="1"/>
  <c r="H114" i="2"/>
  <c r="L174" i="2"/>
  <c r="L609" i="2"/>
  <c r="J433" i="2"/>
  <c r="J434" i="2" s="1"/>
  <c r="J437" i="2" s="1"/>
  <c r="L219" i="2"/>
  <c r="L508" i="2"/>
  <c r="L509" i="2" s="1"/>
  <c r="L512" i="2" s="1"/>
  <c r="E163" i="2"/>
  <c r="M163" i="2" s="1"/>
  <c r="L624" i="2"/>
  <c r="G504" i="2"/>
  <c r="K414" i="2"/>
  <c r="L399" i="2"/>
  <c r="J504" i="2"/>
  <c r="E309" i="2"/>
  <c r="J369" i="2"/>
  <c r="F204" i="2"/>
  <c r="J489" i="2"/>
  <c r="I493" i="2"/>
  <c r="I494" i="2" s="1"/>
  <c r="I497" i="2" s="1"/>
  <c r="K129" i="2"/>
  <c r="K564" i="2"/>
  <c r="L298" i="2"/>
  <c r="L299" i="2" s="1"/>
  <c r="L302" i="2" s="1"/>
  <c r="G399" i="2"/>
  <c r="F568" i="2"/>
  <c r="F569" i="2" s="1"/>
  <c r="F572" i="2" s="1"/>
  <c r="H133" i="2"/>
  <c r="H134" i="2" s="1"/>
  <c r="H137" i="2" s="1"/>
  <c r="K283" i="2"/>
  <c r="X284" i="2" s="1"/>
  <c r="X287" i="2" s="1"/>
  <c r="J613" i="2"/>
  <c r="J614" i="2" s="1"/>
  <c r="J617" i="2" s="1"/>
  <c r="L249" i="2"/>
  <c r="J508" i="2"/>
  <c r="J509" i="2" s="1"/>
  <c r="J512" i="2" s="1"/>
  <c r="F523" i="2"/>
  <c r="F524" i="2" s="1"/>
  <c r="F527" i="2" s="1"/>
  <c r="F403" i="2"/>
  <c r="F404" i="2" s="1"/>
  <c r="F407" i="2" s="1"/>
  <c r="H594" i="2"/>
  <c r="L354" i="2"/>
  <c r="G148" i="2"/>
  <c r="G149" i="2" s="1"/>
  <c r="G152" i="2" s="1"/>
  <c r="I328" i="2"/>
  <c r="I329" i="2" s="1"/>
  <c r="I332" i="2" s="1"/>
  <c r="F643" i="2"/>
  <c r="F644" i="2" s="1"/>
  <c r="F647" i="2" s="1"/>
  <c r="F583" i="2"/>
  <c r="F584" i="2" s="1"/>
  <c r="F587" i="2" s="1"/>
  <c r="G508" i="2"/>
  <c r="G509" i="2" s="1"/>
  <c r="G512" i="2" s="1"/>
  <c r="J598" i="2"/>
  <c r="J599" i="2" s="1"/>
  <c r="J602" i="2" s="1"/>
  <c r="J129" i="2"/>
  <c r="J283" i="2"/>
  <c r="J284" i="2" s="1"/>
  <c r="J287" i="2" s="1"/>
  <c r="G234" i="2"/>
  <c r="F429" i="2"/>
  <c r="I628" i="2"/>
  <c r="I629" i="2" s="1"/>
  <c r="I632" i="2" s="1"/>
  <c r="K594" i="2"/>
  <c r="J579" i="2"/>
  <c r="F504" i="2"/>
  <c r="F493" i="2"/>
  <c r="F494" i="2" s="1"/>
  <c r="F497" i="2" s="1"/>
  <c r="H553" i="2"/>
  <c r="H554" i="2" s="1"/>
  <c r="H557" i="2" s="1"/>
  <c r="E223" i="2"/>
  <c r="M223" i="2" s="1"/>
  <c r="G609" i="2"/>
  <c r="G538" i="2"/>
  <c r="G539" i="2" s="1"/>
  <c r="G542" i="2" s="1"/>
  <c r="I553" i="2"/>
  <c r="I554" i="2" s="1"/>
  <c r="I557" i="2" s="1"/>
  <c r="E133" i="2"/>
  <c r="E134" i="2" s="1"/>
  <c r="Q134" i="2" s="1"/>
  <c r="Q137" i="2" s="1"/>
  <c r="H493" i="2"/>
  <c r="H494" i="2" s="1"/>
  <c r="H497" i="2" s="1"/>
  <c r="J444" i="2"/>
  <c r="I388" i="2"/>
  <c r="I389" i="2" s="1"/>
  <c r="I392" i="2" s="1"/>
  <c r="H598" i="2"/>
  <c r="H599" i="2" s="1"/>
  <c r="H602" i="2" s="1"/>
  <c r="J309" i="2"/>
  <c r="I624" i="2"/>
  <c r="J313" i="2"/>
  <c r="J314" i="2" s="1"/>
  <c r="J317" i="2" s="1"/>
  <c r="L643" i="2"/>
  <c r="L644" i="2" s="1"/>
  <c r="L647" i="2" s="1"/>
  <c r="F279" i="2"/>
  <c r="H523" i="2"/>
  <c r="H524" i="2" s="1"/>
  <c r="H527" i="2" s="1"/>
  <c r="E388" i="2"/>
  <c r="M388" i="2" s="1"/>
  <c r="I238" i="2"/>
  <c r="I239" i="2" s="1"/>
  <c r="I242" i="2" s="1"/>
  <c r="G373" i="2"/>
  <c r="G374" i="2" s="1"/>
  <c r="G377" i="2" s="1"/>
  <c r="F324" i="2"/>
  <c r="K478" i="2"/>
  <c r="X479" i="2" s="1"/>
  <c r="X482" i="2" s="1"/>
  <c r="J118" i="2"/>
  <c r="J119" i="2" s="1"/>
  <c r="J122" i="2" s="1"/>
  <c r="L418" i="2"/>
  <c r="L419" i="2" s="1"/>
  <c r="L422" i="2" s="1"/>
  <c r="E238" i="2"/>
  <c r="E239" i="2" s="1"/>
  <c r="Q239" i="2" s="1"/>
  <c r="Q242" i="2" s="1"/>
  <c r="F399" i="2"/>
  <c r="L204" i="2"/>
  <c r="E564" i="2"/>
  <c r="G324" i="2"/>
  <c r="G114" i="2"/>
  <c r="F478" i="2"/>
  <c r="F479" i="2" s="1"/>
  <c r="F482" i="2" s="1"/>
  <c r="G598" i="2"/>
  <c r="G599" i="2" s="1"/>
  <c r="G602" i="2" s="1"/>
  <c r="K148" i="2"/>
  <c r="X149" i="2" s="1"/>
  <c r="X152" i="2" s="1"/>
  <c r="I549" i="2"/>
  <c r="H219" i="2"/>
  <c r="F534" i="2"/>
  <c r="J594" i="2"/>
  <c r="K624" i="2"/>
  <c r="F579" i="2"/>
  <c r="K144" i="2"/>
  <c r="I133" i="2"/>
  <c r="I134" i="2" s="1"/>
  <c r="I137" i="2" s="1"/>
  <c r="I564" i="2"/>
  <c r="H189" i="2"/>
  <c r="I444" i="2"/>
  <c r="K418" i="2"/>
  <c r="K419" i="2" s="1"/>
  <c r="K422" i="2" s="1"/>
  <c r="E219" i="2"/>
  <c r="K474" i="2"/>
  <c r="G328" i="2"/>
  <c r="G329" i="2" s="1"/>
  <c r="G332" i="2" s="1"/>
  <c r="I189" i="2"/>
  <c r="I264" i="2"/>
  <c r="K448" i="2"/>
  <c r="K449" i="2" s="1"/>
  <c r="K452" i="2" s="1"/>
  <c r="K279" i="2"/>
  <c r="F163" i="2"/>
  <c r="F164" i="2" s="1"/>
  <c r="F167" i="2" s="1"/>
  <c r="F264" i="2"/>
  <c r="K328" i="2"/>
  <c r="K329" i="2" s="1"/>
  <c r="K332" i="2" s="1"/>
  <c r="J133" i="2"/>
  <c r="J134" i="2" s="1"/>
  <c r="J137" i="2" s="1"/>
  <c r="F549" i="2"/>
  <c r="L564" i="2"/>
  <c r="H658" i="2"/>
  <c r="H659" i="2" s="1"/>
  <c r="H662" i="2" s="1"/>
  <c r="G444" i="2"/>
  <c r="L133" i="2"/>
  <c r="L134" i="2" s="1"/>
  <c r="L137" i="2" s="1"/>
  <c r="H463" i="2"/>
  <c r="H464" i="2" s="1"/>
  <c r="H467" i="2" s="1"/>
  <c r="E358" i="2"/>
  <c r="M358" i="2" s="1"/>
  <c r="J474" i="2"/>
  <c r="J388" i="2"/>
  <c r="J389" i="2" s="1"/>
  <c r="J392" i="2" s="1"/>
  <c r="I414" i="2"/>
  <c r="H309" i="2"/>
  <c r="F219" i="2"/>
  <c r="I594" i="2"/>
  <c r="F384" i="2"/>
  <c r="H624" i="2"/>
  <c r="L268" i="2"/>
  <c r="L269" i="2" s="1"/>
  <c r="L272" i="2" s="1"/>
  <c r="L309" i="2"/>
  <c r="H148" i="2"/>
  <c r="H149" i="2" s="1"/>
  <c r="H152" i="2" s="1"/>
  <c r="K463" i="2"/>
  <c r="X464" i="2" s="1"/>
  <c r="X467" i="2" s="1"/>
  <c r="H279" i="2"/>
  <c r="L448" i="2"/>
  <c r="L449" i="2" s="1"/>
  <c r="L452" i="2" s="1"/>
  <c r="L598" i="2"/>
  <c r="L599" i="2" s="1"/>
  <c r="L602" i="2" s="1"/>
  <c r="G354" i="2"/>
  <c r="H478" i="2"/>
  <c r="H479" i="2" s="1"/>
  <c r="H482" i="2" s="1"/>
  <c r="G433" i="2"/>
  <c r="G434" i="2" s="1"/>
  <c r="G437" i="2" s="1"/>
  <c r="I324" i="2"/>
  <c r="H298" i="2"/>
  <c r="H299" i="2" s="1"/>
  <c r="H302" i="2" s="1"/>
  <c r="G178" i="2"/>
  <c r="G179" i="2" s="1"/>
  <c r="G182" i="2" s="1"/>
  <c r="L523" i="2"/>
  <c r="L524" i="2" s="1"/>
  <c r="L527" i="2" s="1"/>
  <c r="G474" i="2"/>
  <c r="K298" i="2"/>
  <c r="K299" i="2" s="1"/>
  <c r="K302" i="2" s="1"/>
  <c r="F249" i="2"/>
  <c r="H358" i="2"/>
  <c r="H359" i="2" s="1"/>
  <c r="H362" i="2" s="1"/>
  <c r="G358" i="2"/>
  <c r="G359" i="2" s="1"/>
  <c r="G362" i="2" s="1"/>
  <c r="H129" i="2"/>
  <c r="H369" i="2"/>
  <c r="G384" i="2"/>
  <c r="H579" i="2"/>
  <c r="H223" i="2"/>
  <c r="H224" i="2" s="1"/>
  <c r="H227" i="2" s="1"/>
  <c r="I478" i="2"/>
  <c r="I479" i="2" s="1"/>
  <c r="I482" i="2" s="1"/>
  <c r="K444" i="2"/>
  <c r="H264" i="2"/>
  <c r="E373" i="2"/>
  <c r="E374" i="2" s="1"/>
  <c r="Q374" i="2" s="1"/>
  <c r="Q377" i="2" s="1"/>
  <c r="E609" i="2"/>
  <c r="H324" i="2"/>
  <c r="F189" i="2"/>
  <c r="L253" i="2"/>
  <c r="L254" i="2" s="1"/>
  <c r="L257" i="2" s="1"/>
  <c r="K459" i="2"/>
  <c r="K654" i="2"/>
  <c r="L114" i="2"/>
  <c r="G493" i="2"/>
  <c r="G494" i="2" s="1"/>
  <c r="G497" i="2" s="1"/>
  <c r="I234" i="2"/>
  <c r="F444" i="2"/>
  <c r="E298" i="2"/>
  <c r="E299" i="2" s="1"/>
  <c r="Q299" i="2" s="1"/>
  <c r="Q302" i="2" s="1"/>
  <c r="E433" i="2"/>
  <c r="E434" i="2" s="1"/>
  <c r="Q434" i="2" s="1"/>
  <c r="Q437" i="2" s="1"/>
  <c r="L343" i="2"/>
  <c r="L344" i="2" s="1"/>
  <c r="L347" i="2" s="1"/>
  <c r="G463" i="2"/>
  <c r="G464" i="2" s="1"/>
  <c r="G467" i="2" s="1"/>
  <c r="K193" i="2"/>
  <c r="K194" i="2" s="1"/>
  <c r="K197" i="2" s="1"/>
  <c r="L324" i="2"/>
  <c r="G264" i="2"/>
  <c r="G549" i="2"/>
  <c r="H313" i="2"/>
  <c r="H314" i="2" s="1"/>
  <c r="H317" i="2" s="1"/>
  <c r="F298" i="2"/>
  <c r="F299" i="2" s="1"/>
  <c r="F302" i="2" s="1"/>
  <c r="I144" i="2"/>
  <c r="F144" i="2"/>
  <c r="I129" i="2"/>
  <c r="H174" i="2"/>
  <c r="K339" i="2"/>
  <c r="L313" i="2"/>
  <c r="L314" i="2" s="1"/>
  <c r="L317" i="2" s="1"/>
  <c r="H474" i="2"/>
  <c r="E144" i="2"/>
  <c r="E354" i="2"/>
  <c r="J519" i="2"/>
  <c r="G624" i="2"/>
  <c r="F489" i="2"/>
  <c r="I268" i="2"/>
  <c r="I269" i="2" s="1"/>
  <c r="I272" i="2" s="1"/>
  <c r="J459" i="2"/>
  <c r="F613" i="2"/>
  <c r="F614" i="2" s="1"/>
  <c r="F617" i="2" s="1"/>
  <c r="H639" i="2"/>
  <c r="J223" i="2"/>
  <c r="J224" i="2" s="1"/>
  <c r="J227" i="2" s="1"/>
  <c r="F234" i="2"/>
  <c r="G189" i="2"/>
  <c r="G564" i="2"/>
  <c r="L294" i="2"/>
  <c r="J189" i="2"/>
  <c r="E339" i="2"/>
  <c r="K294" i="2"/>
  <c r="I519" i="2"/>
  <c r="F178" i="2"/>
  <c r="F179" i="2" s="1"/>
  <c r="F182" i="2" s="1"/>
  <c r="K613" i="2"/>
  <c r="X614" i="2" s="1"/>
  <c r="X617" i="2" s="1"/>
  <c r="I538" i="2"/>
  <c r="I539" i="2" s="1"/>
  <c r="I542" i="2" s="1"/>
  <c r="E294" i="2"/>
  <c r="F448" i="2"/>
  <c r="F449" i="2" s="1"/>
  <c r="F452" i="2" s="1"/>
  <c r="H448" i="2"/>
  <c r="H449" i="2" s="1"/>
  <c r="H452" i="2" s="1"/>
  <c r="E403" i="2"/>
  <c r="M403" i="2" s="1"/>
  <c r="J534" i="2"/>
  <c r="F208" i="2"/>
  <c r="F209" i="2" s="1"/>
  <c r="F212" i="2" s="1"/>
  <c r="L238" i="2"/>
  <c r="L239" i="2" s="1"/>
  <c r="L242" i="2" s="1"/>
  <c r="J178" i="2"/>
  <c r="J179" i="2" s="1"/>
  <c r="J182" i="2" s="1"/>
  <c r="K178" i="2"/>
  <c r="K179" i="2" s="1"/>
  <c r="K182" i="2" s="1"/>
  <c r="F508" i="2"/>
  <c r="F509" i="2" s="1"/>
  <c r="F512" i="2" s="1"/>
  <c r="L628" i="2"/>
  <c r="L629" i="2" s="1"/>
  <c r="L632" i="2" s="1"/>
  <c r="G396" i="1"/>
  <c r="K133" i="2"/>
  <c r="X134" i="2" s="1"/>
  <c r="X137" i="2" s="1"/>
  <c r="J403" i="2"/>
  <c r="J404" i="2" s="1"/>
  <c r="J407" i="2" s="1"/>
  <c r="J343" i="2"/>
  <c r="J344" i="2" s="1"/>
  <c r="J347" i="2" s="1"/>
  <c r="F463" i="2"/>
  <c r="F464" i="2" s="1"/>
  <c r="F467" i="2" s="1"/>
  <c r="J264" i="2"/>
  <c r="K508" i="2"/>
  <c r="K509" i="2" s="1"/>
  <c r="K512" i="2" s="1"/>
  <c r="G519" i="2"/>
  <c r="E478" i="2"/>
  <c r="E479" i="2" s="1"/>
  <c r="Q479" i="2" s="1"/>
  <c r="Q482" i="2" s="1"/>
  <c r="F418" i="2"/>
  <c r="F419" i="2" s="1"/>
  <c r="F422" i="2" s="1"/>
  <c r="L489" i="2"/>
  <c r="E418" i="2"/>
  <c r="E419" i="2" s="1"/>
  <c r="Q419" i="2" s="1"/>
  <c r="Q422" i="2" s="1"/>
  <c r="I313" i="2"/>
  <c r="I314" i="2" s="1"/>
  <c r="I317" i="2" s="1"/>
  <c r="J339" i="2"/>
  <c r="E129" i="2"/>
  <c r="K568" i="2"/>
  <c r="K569" i="2" s="1"/>
  <c r="K572" i="2" s="1"/>
  <c r="I163" i="2"/>
  <c r="I164" i="2" s="1"/>
  <c r="I167" i="2" s="1"/>
  <c r="F118" i="2"/>
  <c r="F119" i="2" s="1"/>
  <c r="F122" i="2" s="1"/>
  <c r="H144" i="2"/>
  <c r="J174" i="2"/>
  <c r="H508" i="2"/>
  <c r="H509" i="2" s="1"/>
  <c r="H512" i="2" s="1"/>
  <c r="J448" i="2"/>
  <c r="J449" i="2" s="1"/>
  <c r="J452" i="2" s="1"/>
  <c r="J268" i="2"/>
  <c r="J269" i="2" s="1"/>
  <c r="J272" i="2" s="1"/>
  <c r="L159" i="2"/>
  <c r="E549" i="2"/>
  <c r="E508" i="2"/>
  <c r="M508" i="2" s="1"/>
  <c r="K208" i="2"/>
  <c r="K209" i="2" s="1"/>
  <c r="K212" i="2" s="1"/>
  <c r="E249" i="2"/>
  <c r="E369" i="2"/>
  <c r="L658" i="2"/>
  <c r="L659" i="2" s="1"/>
  <c r="L662" i="2" s="1"/>
  <c r="H538" i="2"/>
  <c r="H539" i="2" s="1"/>
  <c r="H542" i="2" s="1"/>
  <c r="L463" i="2"/>
  <c r="L464" i="2" s="1"/>
  <c r="L467" i="2" s="1"/>
  <c r="K223" i="2"/>
  <c r="X224" i="2" s="1"/>
  <c r="X227" i="2" s="1"/>
  <c r="E474" i="2"/>
  <c r="H414" i="2"/>
  <c r="I639" i="2"/>
  <c r="G388" i="2"/>
  <c r="G389" i="2" s="1"/>
  <c r="G392" i="2" s="1"/>
  <c r="F609" i="2"/>
  <c r="E234" i="2"/>
  <c r="K204" i="2"/>
  <c r="L414" i="2"/>
  <c r="H193" i="2"/>
  <c r="H194" i="2" s="1"/>
  <c r="H197" i="2" s="1"/>
  <c r="K534" i="2"/>
  <c r="J429" i="2"/>
  <c r="L538" i="2"/>
  <c r="L539" i="2" s="1"/>
  <c r="L542" i="2" s="1"/>
  <c r="E658" i="2"/>
  <c r="M658" i="2" s="1"/>
  <c r="G403" i="2"/>
  <c r="G404" i="2" s="1"/>
  <c r="G407" i="2" s="1"/>
  <c r="G418" i="2"/>
  <c r="G419" i="2" s="1"/>
  <c r="G422" i="2" s="1"/>
  <c r="H429" i="2"/>
  <c r="L403" i="2"/>
  <c r="L404" i="2" s="1"/>
  <c r="L407" i="2" s="1"/>
  <c r="K553" i="2"/>
  <c r="K554" i="2" s="1"/>
  <c r="K557" i="2" s="1"/>
  <c r="K598" i="2"/>
  <c r="X599" i="2" s="1"/>
  <c r="X602" i="2" s="1"/>
  <c r="H568" i="2"/>
  <c r="H569" i="2" s="1"/>
  <c r="H572" i="2" s="1"/>
  <c r="K114" i="2"/>
  <c r="I204" i="2"/>
  <c r="E429" i="2"/>
  <c r="F373" i="2"/>
  <c r="F374" i="2" s="1"/>
  <c r="F377" i="2" s="1"/>
  <c r="K639" i="2"/>
  <c r="H268" i="2"/>
  <c r="H269" i="2" s="1"/>
  <c r="H272" i="2" s="1"/>
  <c r="K264" i="2"/>
  <c r="F193" i="2"/>
  <c r="F194" i="2" s="1"/>
  <c r="F197" i="2" s="1"/>
  <c r="F343" i="2"/>
  <c r="F344" i="2" s="1"/>
  <c r="F347" i="2" s="1"/>
  <c r="L148" i="2"/>
  <c r="L149" i="2" s="1"/>
  <c r="L152" i="2" s="1"/>
  <c r="K253" i="2"/>
  <c r="X254" i="2" s="1"/>
  <c r="X257" i="2" s="1"/>
  <c r="G583" i="2"/>
  <c r="G584" i="2" s="1"/>
  <c r="G587" i="2" s="1"/>
  <c r="K234" i="2"/>
  <c r="F538" i="2"/>
  <c r="F539" i="2" s="1"/>
  <c r="F542" i="2" s="1"/>
  <c r="E399" i="2"/>
  <c r="L474" i="2"/>
  <c r="E489" i="2"/>
  <c r="I283" i="2"/>
  <c r="I284" i="2" s="1"/>
  <c r="I287" i="2" s="1"/>
  <c r="G534" i="2"/>
  <c r="I459" i="2"/>
  <c r="H643" i="2"/>
  <c r="H644" i="2" s="1"/>
  <c r="H647" i="2" s="1"/>
  <c r="E493" i="2"/>
  <c r="M493" i="2" s="1"/>
  <c r="F174" i="2"/>
  <c r="G523" i="2"/>
  <c r="G524" i="2" s="1"/>
  <c r="G527" i="2" s="1"/>
  <c r="E583" i="2"/>
  <c r="E584" i="2" s="1"/>
  <c r="Q584" i="2" s="1"/>
  <c r="Q587" i="2" s="1"/>
  <c r="F129" i="2"/>
  <c r="H399" i="2"/>
  <c r="L613" i="2"/>
  <c r="L614" i="2" s="1"/>
  <c r="L617" i="2" s="1"/>
  <c r="J204" i="2"/>
  <c r="L459" i="2"/>
  <c r="L654" i="2"/>
  <c r="K174" i="2"/>
  <c r="H534" i="2"/>
  <c r="E628" i="2"/>
  <c r="M628" i="2" s="1"/>
  <c r="E504" i="2"/>
  <c r="I279" i="2"/>
  <c r="F339" i="2"/>
  <c r="G654" i="2"/>
  <c r="E613" i="2"/>
  <c r="M613" i="2" s="1"/>
  <c r="H549" i="2"/>
  <c r="I249" i="2"/>
  <c r="L519" i="2"/>
  <c r="I343" i="2"/>
  <c r="I344" i="2" s="1"/>
  <c r="I347" i="2" s="1"/>
  <c r="H234" i="2"/>
  <c r="G489" i="2"/>
  <c r="J219" i="2"/>
  <c r="J628" i="2"/>
  <c r="J629" i="2" s="1"/>
  <c r="J632" i="2" s="1"/>
  <c r="L163" i="2"/>
  <c r="L164" i="2" s="1"/>
  <c r="L167" i="2" s="1"/>
  <c r="H564" i="2"/>
  <c r="I339" i="2"/>
  <c r="K118" i="2"/>
  <c r="K119" i="2" s="1"/>
  <c r="K122" i="2" s="1"/>
  <c r="J163" i="2"/>
  <c r="J164" i="2" s="1"/>
  <c r="J167" i="2" s="1"/>
  <c r="L429" i="2"/>
  <c r="J384" i="2"/>
  <c r="E624" i="2"/>
  <c r="E268" i="2"/>
  <c r="M268" i="2" s="1"/>
  <c r="G223" i="2"/>
  <c r="G224" i="2" s="1"/>
  <c r="G227" i="2" s="1"/>
  <c r="K238" i="2"/>
  <c r="K239" i="2" s="1"/>
  <c r="K242" i="2" s="1"/>
  <c r="L373" i="2"/>
  <c r="L374" i="2" s="1"/>
  <c r="L377" i="2" s="1"/>
  <c r="F283" i="2"/>
  <c r="F284" i="2" s="1"/>
  <c r="F287" i="2" s="1"/>
  <c r="E193" i="2"/>
  <c r="M193" i="2" s="1"/>
  <c r="F268" i="2"/>
  <c r="F269" i="2" s="1"/>
  <c r="F272" i="2" s="1"/>
  <c r="K384" i="2"/>
  <c r="I309" i="2"/>
  <c r="J658" i="2"/>
  <c r="J659" i="2" s="1"/>
  <c r="J662" i="2" s="1"/>
  <c r="I568" i="2"/>
  <c r="I569" i="2" s="1"/>
  <c r="I572" i="2" s="1"/>
  <c r="K369" i="2"/>
  <c r="G298" i="2"/>
  <c r="G299" i="2" s="1"/>
  <c r="G302" i="2" s="1"/>
  <c r="I178" i="2"/>
  <c r="I179" i="2" s="1"/>
  <c r="I182" i="2" s="1"/>
  <c r="H283" i="2"/>
  <c r="H284" i="2" s="1"/>
  <c r="H287" i="2" s="1"/>
  <c r="I174" i="2"/>
  <c r="H388" i="2"/>
  <c r="H389" i="2" s="1"/>
  <c r="H392" i="2" s="1"/>
  <c r="I643" i="2"/>
  <c r="I644" i="2" s="1"/>
  <c r="I647" i="2" s="1"/>
  <c r="I504" i="2"/>
  <c r="E523" i="2"/>
  <c r="E524" i="2" s="1"/>
  <c r="Q524" i="2" s="1"/>
  <c r="Q527" i="2" s="1"/>
  <c r="L669" i="2"/>
  <c r="L673" i="2"/>
  <c r="L674" i="2" s="1"/>
  <c r="L677" i="2" s="1"/>
  <c r="K673" i="2"/>
  <c r="K674" i="2" s="1"/>
  <c r="K677" i="2" s="1"/>
  <c r="K669" i="2"/>
  <c r="J673" i="2"/>
  <c r="J669" i="2"/>
  <c r="I673" i="2"/>
  <c r="I669" i="2"/>
  <c r="H673" i="2"/>
  <c r="H669" i="2"/>
  <c r="G673" i="2"/>
  <c r="G669" i="2"/>
  <c r="F673" i="2"/>
  <c r="F674" i="2" s="1"/>
  <c r="F677" i="2" s="1"/>
  <c r="F669" i="2"/>
  <c r="E673" i="2"/>
  <c r="E669" i="2"/>
  <c r="G405" i="1"/>
  <c r="M680" i="2"/>
  <c r="B695" i="2"/>
  <c r="C680" i="2"/>
  <c r="L99" i="2"/>
  <c r="L103" i="2"/>
  <c r="L104" i="2" s="1"/>
  <c r="L107" i="2" s="1"/>
  <c r="X384" i="2"/>
  <c r="X519" i="2"/>
  <c r="X414" i="2"/>
  <c r="X324" i="2"/>
  <c r="X264" i="2"/>
  <c r="X399" i="2"/>
  <c r="X309" i="2"/>
  <c r="X339" i="2"/>
  <c r="X459" i="2"/>
  <c r="X624" i="2"/>
  <c r="W399" i="2"/>
  <c r="W549" i="2"/>
  <c r="W414" i="2"/>
  <c r="W264" i="2"/>
  <c r="K103" i="2"/>
  <c r="K99" i="2"/>
  <c r="W339" i="2"/>
  <c r="V324" i="2"/>
  <c r="V129" i="2"/>
  <c r="V549" i="2"/>
  <c r="V234" i="2"/>
  <c r="V159" i="2"/>
  <c r="V519" i="2"/>
  <c r="V579" i="2"/>
  <c r="V114" i="2"/>
  <c r="V339" i="2"/>
  <c r="V264" i="2"/>
  <c r="V189" i="2"/>
  <c r="V399" i="2"/>
  <c r="J99" i="2"/>
  <c r="J103" i="2"/>
  <c r="V174" i="2"/>
  <c r="U159" i="2"/>
  <c r="U279" i="2"/>
  <c r="U339" i="2"/>
  <c r="U369" i="2"/>
  <c r="U144" i="2"/>
  <c r="U459" i="2"/>
  <c r="U654" i="2"/>
  <c r="U324" i="2"/>
  <c r="U399" i="2"/>
  <c r="I99" i="2"/>
  <c r="I103" i="2"/>
  <c r="U114" i="2"/>
  <c r="T294" i="2"/>
  <c r="T159" i="2"/>
  <c r="T309" i="2"/>
  <c r="H99" i="2"/>
  <c r="H103" i="2"/>
  <c r="T324" i="2"/>
  <c r="T219" i="2"/>
  <c r="T504" i="2"/>
  <c r="T459" i="2"/>
  <c r="T279" i="2"/>
  <c r="T339" i="2"/>
  <c r="T549" i="2"/>
  <c r="S324" i="2"/>
  <c r="S339" i="2"/>
  <c r="S459" i="2"/>
  <c r="S279" i="2"/>
  <c r="G103" i="2"/>
  <c r="G99" i="2"/>
  <c r="S519" i="2"/>
  <c r="S354" i="2"/>
  <c r="S504" i="2"/>
  <c r="S249" i="2"/>
  <c r="S579" i="2"/>
  <c r="G479" i="2"/>
  <c r="G482" i="2" s="1"/>
  <c r="R159" i="2"/>
  <c r="R549" i="2"/>
  <c r="R399" i="2"/>
  <c r="R204" i="2"/>
  <c r="F103" i="2"/>
  <c r="F99" i="2"/>
  <c r="Q414" i="2"/>
  <c r="Q549" i="2"/>
  <c r="Q339" i="2"/>
  <c r="Q324" i="2"/>
  <c r="E99" i="2"/>
  <c r="E103" i="2"/>
  <c r="Q114" i="2"/>
  <c r="Q294" i="2"/>
  <c r="R5" i="2"/>
  <c r="G7" i="2"/>
  <c r="J6" i="3"/>
  <c r="Q519" i="2" a="1"/>
  <c r="D321" i="1" a="1"/>
  <c r="R144" i="2" a="1"/>
  <c r="V414" i="2" a="1"/>
  <c r="T669" i="2" a="1"/>
  <c r="W624" i="2" a="1"/>
  <c r="D272" i="1" a="1"/>
  <c r="D200" i="1" a="1"/>
  <c r="D259" i="1" a="1"/>
  <c r="D160" i="1" a="1"/>
  <c r="G684" i="2" a="1"/>
  <c r="D173" i="1" a="1"/>
  <c r="D205" i="1" a="1"/>
  <c r="D241" i="1" a="1"/>
  <c r="W684" i="2" a="1"/>
  <c r="W114" i="2" a="1"/>
  <c r="R654" i="2" a="1"/>
  <c r="S159" i="2" a="1"/>
  <c r="V474" i="2" a="1"/>
  <c r="D245" i="1" a="1"/>
  <c r="X654" i="2" a="1"/>
  <c r="D317" i="1" a="1"/>
  <c r="Q684" i="2" a="1"/>
  <c r="D312" i="1" a="1"/>
  <c r="W534" i="2" a="1"/>
  <c r="Q489" i="2" a="1"/>
  <c r="V594" i="2" a="1"/>
  <c r="R384" i="2" a="1"/>
  <c r="W234" i="2" a="1"/>
  <c r="W654" i="2" a="1"/>
  <c r="R684" i="2" a="1"/>
  <c r="X189" i="2" a="1"/>
  <c r="R444" i="2" a="1"/>
  <c r="R324" i="2" a="1"/>
  <c r="U189" i="2" a="1"/>
  <c r="D267" i="1" a="1"/>
  <c r="D139" i="1" a="1"/>
  <c r="V684" i="2" a="1"/>
  <c r="D316" i="1" a="1"/>
  <c r="T249" i="2" a="1"/>
  <c r="U624" i="2" a="1"/>
  <c r="S174" i="2" a="1"/>
  <c r="D175" i="1" a="1"/>
  <c r="D370" i="1" a="1"/>
  <c r="W489" i="2" a="1"/>
  <c r="L88" i="2" a="1"/>
  <c r="D266" i="1" a="1"/>
  <c r="S549" i="2" a="1"/>
  <c r="R594" i="2" a="1"/>
  <c r="U579" i="2" a="1"/>
  <c r="W144" i="2" a="1"/>
  <c r="D150" i="1" a="1"/>
  <c r="D318" i="1" a="1"/>
  <c r="V504" i="2" a="1"/>
  <c r="S129" i="2" a="1"/>
  <c r="X114" i="2" a="1"/>
  <c r="T204" i="2" a="1"/>
  <c r="D172" i="1" a="1"/>
  <c r="D286" i="1" a="1"/>
  <c r="D322" i="1" a="1"/>
  <c r="D212" i="1" a="1"/>
  <c r="T234" i="2" a="1"/>
  <c r="S654" i="2" a="1"/>
  <c r="D374" i="1" a="1"/>
  <c r="D184" i="1" a="1"/>
  <c r="T174" i="2" a="1"/>
  <c r="V309" i="2" a="1"/>
  <c r="D244" i="1" a="1"/>
  <c r="T444" i="2" a="1"/>
  <c r="Q594" i="2" a="1"/>
  <c r="D325" i="1" a="1"/>
  <c r="Q234" i="2" a="1"/>
  <c r="U519" i="2" a="1"/>
  <c r="R249" i="2" a="1"/>
  <c r="D340" i="1" a="1"/>
  <c r="D319" i="1" a="1"/>
  <c r="D264" i="1" a="1"/>
  <c r="D282" i="1" a="1"/>
  <c r="D309" i="1" a="1"/>
  <c r="Q624" i="2" a="1"/>
  <c r="D268" i="1" a="1"/>
  <c r="R624" i="2" a="1"/>
  <c r="J684" i="2" a="1"/>
  <c r="D400" i="1" a="1"/>
  <c r="Q309" i="2" a="1"/>
  <c r="Q144" i="2" a="1"/>
  <c r="V144" i="2" a="1"/>
  <c r="U474" i="2" a="1"/>
  <c r="D289" i="1" a="1"/>
  <c r="X354" i="2" a="1"/>
  <c r="D165" i="1" a="1"/>
  <c r="U309" i="2" a="1"/>
  <c r="W159" i="2" a="1"/>
  <c r="Q264" i="2" a="1"/>
  <c r="S384" i="2" a="1"/>
  <c r="V429" i="2" a="1"/>
  <c r="Q564" i="2" a="1"/>
  <c r="W354" i="2" a="1"/>
  <c r="D214" i="1" a="1"/>
  <c r="I688" i="2" a="1"/>
  <c r="T564" i="2" a="1"/>
  <c r="V384" i="2" a="1"/>
  <c r="D298" i="1" a="1"/>
  <c r="X684" i="2" a="1"/>
  <c r="D406" i="1" a="1"/>
  <c r="D218" i="1" a="1"/>
  <c r="U219" i="2" a="1"/>
  <c r="D149" i="1" a="1"/>
  <c r="W309" i="2" a="1"/>
  <c r="R579" i="2" a="1"/>
  <c r="D247" i="1" a="1"/>
  <c r="D183" i="1" a="1"/>
  <c r="V279" i="2" a="1"/>
  <c r="U444" i="2" a="1"/>
  <c r="D379" i="1" a="1"/>
  <c r="Q579" i="2" a="1"/>
  <c r="X159" i="2" a="1"/>
  <c r="S219" i="2" a="1"/>
  <c r="D226" i="1" a="1"/>
  <c r="D219" i="1" a="1"/>
  <c r="D256" i="1" a="1"/>
  <c r="D358" i="1" a="1"/>
  <c r="D398" i="1" a="1"/>
  <c r="S594" i="2" a="1"/>
  <c r="R294" i="2" a="1"/>
  <c r="R309" i="2" a="1"/>
  <c r="D311" i="1" a="1"/>
  <c r="D346" i="1" a="1"/>
  <c r="D151" i="1" a="1"/>
  <c r="X639" i="2" a="1"/>
  <c r="D257" i="1" a="1"/>
  <c r="L688" i="2" a="1"/>
  <c r="D329" i="1" a="1"/>
  <c r="R129" i="2" a="1"/>
  <c r="D246" i="1" a="1"/>
  <c r="F688" i="2" a="1"/>
  <c r="R174" i="2" a="1"/>
  <c r="D254" i="1" a="1"/>
  <c r="D349" i="1" a="1"/>
  <c r="R414" i="2" a="1"/>
  <c r="U639" i="2" a="1"/>
  <c r="D337" i="1" a="1"/>
  <c r="D174" i="1" a="1"/>
  <c r="D187" i="1" a="1"/>
  <c r="D271" i="1" a="1"/>
  <c r="D231" i="1" a="1"/>
  <c r="D320" i="1" a="1"/>
  <c r="D194" i="1" a="1"/>
  <c r="W609" i="2" a="1"/>
  <c r="Q159" i="2" a="1"/>
  <c r="Q534" i="2" a="1"/>
  <c r="D223" i="1" a="1"/>
  <c r="D391" i="1" a="1"/>
  <c r="S399" i="2" a="1"/>
  <c r="D403" i="1" a="1"/>
  <c r="Q354" i="2" a="1"/>
  <c r="W204" i="2" a="1"/>
  <c r="Q129" i="2" a="1"/>
  <c r="T144" i="2" a="1"/>
  <c r="D348" i="1" a="1"/>
  <c r="D390" i="1" a="1"/>
  <c r="S294" i="2" a="1"/>
  <c r="V669" i="2" a="1"/>
  <c r="D364" i="1" a="1"/>
  <c r="U684" i="2" a="1"/>
  <c r="D230" i="1" a="1"/>
  <c r="Q219" i="2" a="1"/>
  <c r="X474" i="2" a="1"/>
  <c r="D204" i="1" a="1"/>
  <c r="U129" i="2" a="1"/>
  <c r="D345" i="1" a="1"/>
  <c r="G688" i="2" a="1"/>
  <c r="D142" i="1" a="1"/>
  <c r="U354" i="2" a="1"/>
  <c r="X219" i="2" a="1"/>
  <c r="D164" i="1" a="1"/>
  <c r="U489" i="2" a="1"/>
  <c r="D163" i="1" a="1"/>
  <c r="D258" i="1" a="1"/>
  <c r="T684" i="2" a="1"/>
  <c r="D211" i="1" a="1"/>
  <c r="X504" i="2" a="1"/>
  <c r="D248" i="1" a="1"/>
  <c r="X294" i="2" a="1"/>
  <c r="Q504" i="2" a="1"/>
  <c r="V609" i="2" a="1"/>
  <c r="Q459" i="2" a="1"/>
  <c r="S684" i="2" a="1"/>
  <c r="L84" i="2" a="1"/>
  <c r="D412" i="1" a="1"/>
  <c r="D238" i="1" a="1"/>
  <c r="D328" i="1" a="1"/>
  <c r="E684" i="2" a="1"/>
  <c r="D277" i="1" a="1"/>
  <c r="D178" i="1" a="1"/>
  <c r="Q474" i="2" a="1"/>
  <c r="D304" i="1" a="1"/>
  <c r="D382" i="1" a="1"/>
  <c r="R114" i="2" a="1"/>
  <c r="Q399" i="2" a="1"/>
  <c r="S144" i="2" a="1"/>
  <c r="X534" i="2" a="1"/>
  <c r="T489" i="2" a="1"/>
  <c r="D236" i="1" a="1"/>
  <c r="D157" i="1" a="1"/>
  <c r="D394" i="1" a="1"/>
  <c r="D201" i="1" a="1"/>
  <c r="D365" i="1" a="1"/>
  <c r="K684" i="2" a="1"/>
  <c r="D196" i="1" a="1"/>
  <c r="D249" i="1" a="1"/>
  <c r="W369" i="2" a="1"/>
  <c r="F684" i="2" a="1"/>
  <c r="Q249" i="2" a="1"/>
  <c r="W129" i="2" a="1"/>
  <c r="D263" i="1" a="1"/>
  <c r="D399" i="1" a="1"/>
  <c r="I684" i="2" a="1"/>
  <c r="K688" i="2" a="1"/>
  <c r="D373" i="1" a="1"/>
  <c r="V369" i="2" a="1"/>
  <c r="D229" i="1" a="1"/>
  <c r="D155" i="1" a="1"/>
  <c r="X279" i="2" a="1"/>
  <c r="D401" i="1" a="1"/>
  <c r="D331" i="1" a="1"/>
  <c r="D326" i="1" a="1"/>
  <c r="W249" i="2" a="1"/>
  <c r="U414" i="2" a="1"/>
  <c r="D362" i="1" a="1"/>
  <c r="V564" i="2" a="1"/>
  <c r="U234" i="2" a="1"/>
  <c r="D343" i="1" a="1"/>
  <c r="D166" i="1" a="1"/>
  <c r="D240" i="1" a="1"/>
  <c r="Q189" i="2" a="1"/>
  <c r="S444" i="2" a="1"/>
  <c r="D202" i="1" a="1"/>
  <c r="V489" i="2" a="1"/>
  <c r="U294" i="2" a="1"/>
  <c r="D380" i="1" a="1"/>
  <c r="S474" i="2" a="1"/>
  <c r="D273" i="1" a="1"/>
  <c r="D392" i="1" a="1"/>
  <c r="D262" i="1" a="1"/>
  <c r="W219" i="2" a="1"/>
  <c r="T129" i="2" a="1"/>
  <c r="D137" i="1" a="1"/>
  <c r="V624" i="2" a="1"/>
  <c r="D352" i="1" a="1"/>
  <c r="D347" i="1" a="1"/>
  <c r="V654" i="2" a="1"/>
  <c r="Q444" i="2" a="1"/>
  <c r="X594" i="2" a="1"/>
  <c r="Q174" i="2" a="1"/>
  <c r="S369" i="2" a="1"/>
  <c r="D383" i="1" a="1"/>
  <c r="D182" i="1" a="1"/>
  <c r="X144" i="2" a="1"/>
  <c r="Q609" i="2" a="1"/>
  <c r="T579" i="2" a="1"/>
  <c r="W384" i="2" a="1"/>
  <c r="X564" i="2" a="1"/>
  <c r="V639" i="2" a="1"/>
  <c r="V444" i="2" a="1"/>
  <c r="D222" i="1" a="1"/>
  <c r="D353" i="1" a="1"/>
  <c r="D344" i="1" a="1"/>
  <c r="Q654" i="2" a="1"/>
  <c r="D302" i="1" a="1"/>
  <c r="S534" i="2" a="1"/>
  <c r="R504" i="2" a="1"/>
  <c r="R564" i="2" a="1"/>
  <c r="D232" i="1" a="1"/>
  <c r="T399" i="2" a="1"/>
  <c r="J688" i="2" a="1"/>
  <c r="Q429" i="2" a="1"/>
  <c r="S669" i="2" a="1"/>
  <c r="S609" i="2" a="1"/>
  <c r="D203" i="1" a="1"/>
  <c r="D336" i="1" a="1"/>
  <c r="Q384" i="2" a="1"/>
  <c r="W594" i="2" a="1"/>
  <c r="D411" i="1" a="1"/>
  <c r="D291" i="1" a="1"/>
  <c r="D237" i="1" a="1"/>
  <c r="D335" i="1" a="1"/>
  <c r="D290" i="1" a="1"/>
  <c r="T534" i="2" a="1"/>
  <c r="U594" i="2" a="1"/>
  <c r="D186" i="1" a="1"/>
  <c r="S429" i="2" a="1"/>
  <c r="R369" i="2" a="1"/>
  <c r="X669" i="2" a="1"/>
  <c r="W504" i="2" a="1"/>
  <c r="D307" i="1" a="1"/>
  <c r="X204" i="2" a="1"/>
  <c r="D228" i="1" a="1"/>
  <c r="T654" i="2" a="1"/>
  <c r="D191" i="1" a="1"/>
  <c r="R354" i="2" a="1"/>
  <c r="D239" i="1" a="1"/>
  <c r="S489" i="2" a="1"/>
  <c r="S189" i="2" a="1"/>
  <c r="W474" i="2" a="1"/>
  <c r="D70" i="1" a="1"/>
  <c r="D385" i="1" a="1"/>
  <c r="D356" i="1" a="1"/>
  <c r="X174" i="2" a="1"/>
  <c r="Q204" i="2" a="1"/>
  <c r="X579" i="2" a="1"/>
  <c r="D190" i="1" a="1"/>
  <c r="W429" i="2" a="1"/>
  <c r="D217" i="1" a="1"/>
  <c r="Q279" i="2" a="1"/>
  <c r="D253" i="1" a="1"/>
  <c r="R639" i="2" a="1"/>
  <c r="Q669" i="2" a="1"/>
  <c r="D338" i="1" a="1"/>
  <c r="V354" i="2" a="1"/>
  <c r="T519" i="2" a="1"/>
  <c r="D79" i="1" a="1"/>
  <c r="W279" i="2" a="1"/>
  <c r="X129" i="2" a="1"/>
  <c r="W579" i="2" a="1"/>
  <c r="D299" i="1" a="1"/>
  <c r="L69" i="2" a="1"/>
  <c r="D209" i="1" a="1"/>
  <c r="Q639" i="2" a="1"/>
  <c r="D283" i="1" a="1"/>
  <c r="D181" i="1" a="1"/>
  <c r="D361" i="1" a="1"/>
  <c r="D208" i="1" a="1"/>
  <c r="W519" i="2" a="1"/>
  <c r="D176" i="1" a="1"/>
  <c r="T354" i="2" a="1"/>
  <c r="D167" i="1" a="1"/>
  <c r="D367" i="1" a="1"/>
  <c r="V534" i="2" a="1"/>
  <c r="D327" i="1" a="1"/>
  <c r="D292" i="1" a="1"/>
  <c r="D301" i="1" a="1"/>
  <c r="T594" i="2" a="1"/>
  <c r="D354" i="1" a="1"/>
  <c r="D213" i="1" a="1"/>
  <c r="U534" i="2" a="1"/>
  <c r="X609" i="2" a="1"/>
  <c r="U669" i="2" a="1"/>
  <c r="T639" i="2" a="1"/>
  <c r="W459" i="2" a="1"/>
  <c r="X444" i="2" a="1"/>
  <c r="S639" i="2" a="1"/>
  <c r="D293" i="1" a="1"/>
  <c r="S204" i="2" a="1"/>
  <c r="D169" i="1" a="1"/>
  <c r="R459" i="2" a="1"/>
  <c r="D145" i="1" a="1"/>
  <c r="U504" i="2" a="1"/>
  <c r="T264" i="2" a="1"/>
  <c r="R534" i="2" a="1"/>
  <c r="R219" i="2" a="1"/>
  <c r="T114" i="2" a="1"/>
  <c r="W444" i="2" a="1"/>
  <c r="U264" i="2" a="1"/>
  <c r="D376" i="1" a="1"/>
  <c r="D274" i="1" a="1"/>
  <c r="D154" i="1" a="1"/>
  <c r="D355" i="1" a="1"/>
  <c r="S309" i="2" a="1"/>
  <c r="U204" i="2" a="1"/>
  <c r="X234" i="2" a="1"/>
  <c r="D313" i="1" a="1"/>
  <c r="D295" i="1" a="1"/>
  <c r="R489" i="2" a="1"/>
  <c r="R519" i="2" a="1"/>
  <c r="X429" i="2" a="1"/>
  <c r="D185" i="1" a="1"/>
  <c r="U174" i="2" a="1"/>
  <c r="D193" i="1" a="1"/>
  <c r="D148" i="1" a="1"/>
  <c r="V249" i="2" a="1"/>
  <c r="D227" i="1" a="1"/>
  <c r="R429" i="2" a="1"/>
  <c r="D280" i="1" a="1"/>
  <c r="R189" i="2" a="1"/>
  <c r="X489" i="2" a="1"/>
  <c r="D281" i="1" a="1"/>
  <c r="D146" i="1" a="1"/>
  <c r="X369" i="2" a="1"/>
  <c r="D371" i="1" a="1"/>
  <c r="X549" i="2" a="1"/>
  <c r="T624" i="2" a="1"/>
  <c r="H688" i="2" a="1"/>
  <c r="A10" i="3" a="1"/>
  <c r="V219" i="2" a="1"/>
  <c r="D140" i="1" a="1"/>
  <c r="T189" i="2" a="1"/>
  <c r="W639" i="2" a="1"/>
  <c r="V459" i="2" a="1"/>
  <c r="D372" i="1" a="1"/>
  <c r="D310" i="1" a="1"/>
  <c r="D265" i="1" a="1"/>
  <c r="D255" i="1" a="1"/>
  <c r="T384" i="2" a="1"/>
  <c r="T414" i="2" a="1"/>
  <c r="W189" i="2" a="1"/>
  <c r="R609" i="2" a="1"/>
  <c r="D158" i="1" a="1"/>
  <c r="D199" i="1" a="1"/>
  <c r="D276" i="1" a="1"/>
  <c r="D235" i="1" a="1"/>
  <c r="R279" i="2" a="1"/>
  <c r="W324" i="2" a="1"/>
  <c r="S234" i="2" a="1"/>
  <c r="S264" i="2" a="1"/>
  <c r="D363" i="1" a="1"/>
  <c r="R474" i="2" a="1"/>
  <c r="D136" i="1" a="1"/>
  <c r="D220" i="1" a="1"/>
  <c r="D339" i="1" a="1"/>
  <c r="D156" i="1" a="1"/>
  <c r="D397" i="1" a="1"/>
  <c r="T429" i="2" a="1"/>
  <c r="D308" i="1" a="1"/>
  <c r="S114" i="2" a="1"/>
  <c r="D138" i="1" a="1"/>
  <c r="D210" i="1" a="1"/>
  <c r="D221" i="1" a="1"/>
  <c r="H684" i="2" a="1"/>
  <c r="U384" i="2" a="1"/>
  <c r="W294" i="2" a="1"/>
  <c r="V204" i="2" a="1"/>
  <c r="E688" i="2" a="1"/>
  <c r="L684" i="2" a="1"/>
  <c r="W564" i="2" a="1"/>
  <c r="D284" i="1" a="1"/>
  <c r="D381" i="1" a="1"/>
  <c r="D300" i="1" a="1"/>
  <c r="W669" i="2" a="1"/>
  <c r="D334" i="1" a="1"/>
  <c r="U249" i="2" a="1"/>
  <c r="D275" i="1" a="1"/>
  <c r="W174" i="2" a="1"/>
  <c r="T474" i="2" a="1"/>
  <c r="U549" i="2" a="1"/>
  <c r="U429" i="2" a="1"/>
  <c r="R669" i="2" a="1"/>
  <c r="S564" i="2" a="1"/>
  <c r="R339" i="2" a="1"/>
  <c r="S624" i="2" a="1"/>
  <c r="D250" i="1" a="1"/>
  <c r="D192" i="1" a="1"/>
  <c r="T369" i="2" a="1"/>
  <c r="V294" i="2" a="1"/>
  <c r="T609" i="2" a="1"/>
  <c r="D147" i="1" a="1"/>
  <c r="U564" i="2" a="1"/>
  <c r="D389" i="1" a="1"/>
  <c r="D303" i="1" a="1"/>
  <c r="D388" i="1" a="1"/>
  <c r="R234" i="2" a="1"/>
  <c r="Q369" i="2" a="1"/>
  <c r="G414" i="1" a="1"/>
  <c r="R264" i="2" a="1"/>
  <c r="U609" i="2" a="1"/>
  <c r="X249" i="2" a="1"/>
  <c r="S414" i="2" a="1"/>
  <c r="L73" i="2" a="1"/>
  <c r="E539" i="2" l="1"/>
  <c r="Q539" i="2" s="1"/>
  <c r="Q542" i="2" s="1"/>
  <c r="E119" i="2"/>
  <c r="Q119" i="2" s="1"/>
  <c r="Q122" i="2" s="1"/>
  <c r="X194" i="2"/>
  <c r="X197" i="2" s="1"/>
  <c r="X569" i="2"/>
  <c r="X572" i="2" s="1"/>
  <c r="K599" i="2"/>
  <c r="K602" i="2" s="1"/>
  <c r="M133" i="2"/>
  <c r="X359" i="2"/>
  <c r="X362" i="2" s="1"/>
  <c r="E389" i="2"/>
  <c r="Q389" i="2" s="1"/>
  <c r="Q392" i="2" s="1"/>
  <c r="K254" i="2"/>
  <c r="K257" i="2" s="1"/>
  <c r="X509" i="2"/>
  <c r="X512" i="2" s="1"/>
  <c r="M598" i="2"/>
  <c r="E164" i="2"/>
  <c r="Q164" i="2" s="1"/>
  <c r="Q167" i="2" s="1"/>
  <c r="K584" i="2"/>
  <c r="K587" i="2" s="1"/>
  <c r="K224" i="2"/>
  <c r="K227" i="2" s="1"/>
  <c r="E404" i="2"/>
  <c r="Q404" i="2" s="1"/>
  <c r="Q407" i="2" s="1"/>
  <c r="X329" i="2"/>
  <c r="X332" i="2" s="1"/>
  <c r="X419" i="2"/>
  <c r="X422" i="2" s="1"/>
  <c r="M313" i="2"/>
  <c r="K149" i="2"/>
  <c r="K152" i="2" s="1"/>
  <c r="E329" i="2"/>
  <c r="Q329" i="2" s="1"/>
  <c r="Q332" i="2" s="1"/>
  <c r="E209" i="2"/>
  <c r="Q209" i="2" s="1"/>
  <c r="Q212" i="2" s="1"/>
  <c r="E179" i="2"/>
  <c r="Q179" i="2" s="1"/>
  <c r="Q182" i="2" s="1"/>
  <c r="M253" i="2"/>
  <c r="E224" i="2"/>
  <c r="Q224" i="2" s="1"/>
  <c r="Q227" i="2" s="1"/>
  <c r="X404" i="2"/>
  <c r="X407" i="2" s="1"/>
  <c r="E359" i="2"/>
  <c r="Q359" i="2" s="1"/>
  <c r="Q362" i="2" s="1"/>
  <c r="E344" i="2"/>
  <c r="Q344" i="2" s="1"/>
  <c r="Q347" i="2" s="1"/>
  <c r="K164" i="2"/>
  <c r="K167" i="2" s="1"/>
  <c r="E644" i="2"/>
  <c r="Q644" i="2" s="1"/>
  <c r="Q647" i="2" s="1"/>
  <c r="X449" i="2"/>
  <c r="X452" i="2" s="1"/>
  <c r="E569" i="2"/>
  <c r="Q569" i="2" s="1"/>
  <c r="Q572" i="2" s="1"/>
  <c r="E659" i="2"/>
  <c r="Q659" i="2" s="1"/>
  <c r="Q662" i="2" s="1"/>
  <c r="M478" i="2"/>
  <c r="M238" i="2"/>
  <c r="E149" i="2"/>
  <c r="Q149" i="2" s="1"/>
  <c r="Q152" i="2" s="1"/>
  <c r="K539" i="2"/>
  <c r="K542" i="2" s="1"/>
  <c r="M418" i="2"/>
  <c r="K284" i="2"/>
  <c r="K287" i="2" s="1"/>
  <c r="X299" i="2"/>
  <c r="X302" i="2" s="1"/>
  <c r="E509" i="2"/>
  <c r="Q509" i="2" s="1"/>
  <c r="Q512" i="2" s="1"/>
  <c r="X179" i="2"/>
  <c r="X182" i="2" s="1"/>
  <c r="X239" i="2"/>
  <c r="X242" i="2" s="1"/>
  <c r="M523" i="2"/>
  <c r="M298" i="2"/>
  <c r="X524" i="2"/>
  <c r="X527" i="2" s="1"/>
  <c r="X344" i="2"/>
  <c r="X347" i="2" s="1"/>
  <c r="K644" i="2"/>
  <c r="K647" i="2" s="1"/>
  <c r="M373" i="2"/>
  <c r="M583" i="2"/>
  <c r="E494" i="2"/>
  <c r="Q494" i="2" s="1"/>
  <c r="Q497" i="2" s="1"/>
  <c r="X374" i="2"/>
  <c r="X377" i="2" s="1"/>
  <c r="K479" i="2"/>
  <c r="K482" i="2" s="1"/>
  <c r="D385" i="1"/>
  <c r="C385" i="1" s="1"/>
  <c r="D322" i="1"/>
  <c r="C322" i="1" s="1"/>
  <c r="D250" i="1"/>
  <c r="C250" i="1" s="1"/>
  <c r="D169" i="1"/>
  <c r="C169" i="1" s="1"/>
  <c r="D259" i="1"/>
  <c r="C259" i="1" s="1"/>
  <c r="D376" i="1"/>
  <c r="C376" i="1" s="1"/>
  <c r="D331" i="1"/>
  <c r="C331" i="1" s="1"/>
  <c r="D187" i="1"/>
  <c r="C187" i="1" s="1"/>
  <c r="D358" i="1"/>
  <c r="C358" i="1" s="1"/>
  <c r="D196" i="1"/>
  <c r="C196" i="1" s="1"/>
  <c r="D277" i="1"/>
  <c r="C277" i="1" s="1"/>
  <c r="D295" i="1"/>
  <c r="C295" i="1" s="1"/>
  <c r="D214" i="1"/>
  <c r="C214" i="1" s="1"/>
  <c r="D178" i="1"/>
  <c r="C178" i="1" s="1"/>
  <c r="D223" i="1"/>
  <c r="C223" i="1" s="1"/>
  <c r="D394" i="1"/>
  <c r="C394" i="1" s="1"/>
  <c r="D286" i="1"/>
  <c r="C286" i="1" s="1"/>
  <c r="D151" i="1"/>
  <c r="C151" i="1" s="1"/>
  <c r="D313" i="1"/>
  <c r="C313" i="1" s="1"/>
  <c r="D304" i="1"/>
  <c r="C304" i="1" s="1"/>
  <c r="D268" i="1"/>
  <c r="C268" i="1" s="1"/>
  <c r="D205" i="1"/>
  <c r="C205" i="1" s="1"/>
  <c r="D160" i="1"/>
  <c r="C160" i="1" s="1"/>
  <c r="D340" i="1"/>
  <c r="C340" i="1" s="1"/>
  <c r="D349" i="1"/>
  <c r="C349" i="1" s="1"/>
  <c r="D403" i="1"/>
  <c r="C403" i="1" s="1"/>
  <c r="D241" i="1"/>
  <c r="C241" i="1" s="1"/>
  <c r="D142" i="1"/>
  <c r="C142" i="1" s="1"/>
  <c r="D232" i="1"/>
  <c r="C232" i="1" s="1"/>
  <c r="D367" i="1"/>
  <c r="C367" i="1" s="1"/>
  <c r="E284" i="2"/>
  <c r="Q284" i="2" s="1"/>
  <c r="Q287" i="2" s="1"/>
  <c r="M463" i="2"/>
  <c r="M433" i="2"/>
  <c r="M448" i="2"/>
  <c r="E629" i="2"/>
  <c r="Q629" i="2" s="1"/>
  <c r="Q632" i="2" s="1"/>
  <c r="K269" i="2"/>
  <c r="K272" i="2" s="1"/>
  <c r="K314" i="2"/>
  <c r="K317" i="2" s="1"/>
  <c r="X119" i="2"/>
  <c r="X122" i="2" s="1"/>
  <c r="K464" i="2"/>
  <c r="K467" i="2" s="1"/>
  <c r="K629" i="2"/>
  <c r="K632" i="2" s="1"/>
  <c r="X554" i="2"/>
  <c r="X557" i="2" s="1"/>
  <c r="E269" i="2"/>
  <c r="Q269" i="2" s="1"/>
  <c r="Q272" i="2" s="1"/>
  <c r="E614" i="2"/>
  <c r="Q614" i="2" s="1"/>
  <c r="Q617" i="2" s="1"/>
  <c r="E554" i="2"/>
  <c r="Q554" i="2" s="1"/>
  <c r="Q557" i="2" s="1"/>
  <c r="X389" i="2"/>
  <c r="X392" i="2" s="1"/>
  <c r="K614" i="2"/>
  <c r="K617" i="2" s="1"/>
  <c r="X209" i="2"/>
  <c r="X212" i="2" s="1"/>
  <c r="X494" i="2"/>
  <c r="X497" i="2" s="1"/>
  <c r="E194" i="2"/>
  <c r="Q194" i="2" s="1"/>
  <c r="Q197" i="2" s="1"/>
  <c r="K134" i="2"/>
  <c r="K137" i="2" s="1"/>
  <c r="X434" i="2"/>
  <c r="X437" i="2" s="1"/>
  <c r="K659" i="2"/>
  <c r="K662" i="2" s="1"/>
  <c r="W284" i="2"/>
  <c r="W287" i="2" s="1"/>
  <c r="W509" i="2"/>
  <c r="W512" i="2" s="1"/>
  <c r="W179" i="2"/>
  <c r="W182" i="2" s="1"/>
  <c r="V539" i="2"/>
  <c r="V542" i="2" s="1"/>
  <c r="V554" i="2"/>
  <c r="V557" i="2" s="1"/>
  <c r="R524" i="2"/>
  <c r="R527" i="2" s="1"/>
  <c r="T389" i="2"/>
  <c r="T392" i="2" s="1"/>
  <c r="W554" i="2"/>
  <c r="W557" i="2" s="1"/>
  <c r="S464" i="2"/>
  <c r="S467" i="2" s="1"/>
  <c r="T644" i="2"/>
  <c r="T647" i="2" s="1"/>
  <c r="S209" i="2"/>
  <c r="S212" i="2" s="1"/>
  <c r="S224" i="2"/>
  <c r="S227" i="2" s="1"/>
  <c r="R539" i="2"/>
  <c r="R542" i="2" s="1"/>
  <c r="R434" i="2"/>
  <c r="R437" i="2" s="1"/>
  <c r="T569" i="2"/>
  <c r="T572" i="2" s="1"/>
  <c r="U374" i="2"/>
  <c r="U377" i="2" s="1"/>
  <c r="U464" i="2"/>
  <c r="U467" i="2" s="1"/>
  <c r="R464" i="2"/>
  <c r="R467" i="2" s="1"/>
  <c r="V224" i="2"/>
  <c r="V227" i="2" s="1"/>
  <c r="S494" i="2"/>
  <c r="S497" i="2" s="1"/>
  <c r="U554" i="2"/>
  <c r="U557" i="2" s="1"/>
  <c r="R329" i="2"/>
  <c r="R332" i="2" s="1"/>
  <c r="R344" i="2"/>
  <c r="R347" i="2" s="1"/>
  <c r="S239" i="2"/>
  <c r="S242" i="2" s="1"/>
  <c r="U359" i="2"/>
  <c r="U362" i="2" s="1"/>
  <c r="S329" i="2"/>
  <c r="S332" i="2" s="1"/>
  <c r="U584" i="2"/>
  <c r="U587" i="2" s="1"/>
  <c r="T479" i="2"/>
  <c r="T482" i="2" s="1"/>
  <c r="T434" i="2"/>
  <c r="T437" i="2" s="1"/>
  <c r="U344" i="2"/>
  <c r="U347" i="2" s="1"/>
  <c r="V209" i="2"/>
  <c r="V212" i="2" s="1"/>
  <c r="R419" i="2"/>
  <c r="R422" i="2" s="1"/>
  <c r="T404" i="2"/>
  <c r="T407" i="2" s="1"/>
  <c r="T614" i="2"/>
  <c r="T617" i="2" s="1"/>
  <c r="T224" i="2"/>
  <c r="T227" i="2" s="1"/>
  <c r="V194" i="2"/>
  <c r="V197" i="2" s="1"/>
  <c r="V359" i="2"/>
  <c r="V362" i="2" s="1"/>
  <c r="U179" i="2"/>
  <c r="U182" i="2" s="1"/>
  <c r="W254" i="2"/>
  <c r="W257" i="2" s="1"/>
  <c r="U419" i="2"/>
  <c r="U422" i="2" s="1"/>
  <c r="R269" i="2"/>
  <c r="R272" i="2" s="1"/>
  <c r="S554" i="2"/>
  <c r="S557" i="2" s="1"/>
  <c r="T194" i="2"/>
  <c r="T197" i="2" s="1"/>
  <c r="W299" i="2"/>
  <c r="W302" i="2" s="1"/>
  <c r="R494" i="2"/>
  <c r="R497" i="2" s="1"/>
  <c r="T539" i="2"/>
  <c r="T542" i="2" s="1"/>
  <c r="R209" i="2"/>
  <c r="R212" i="2" s="1"/>
  <c r="U269" i="2"/>
  <c r="U272" i="2" s="1"/>
  <c r="U659" i="2"/>
  <c r="U662" i="2" s="1"/>
  <c r="V509" i="2"/>
  <c r="V512" i="2" s="1"/>
  <c r="W209" i="2"/>
  <c r="W212" i="2" s="1"/>
  <c r="S479" i="2"/>
  <c r="S482" i="2" s="1"/>
  <c r="S569" i="2"/>
  <c r="S572" i="2" s="1"/>
  <c r="T494" i="2"/>
  <c r="T497" i="2" s="1"/>
  <c r="V659" i="2"/>
  <c r="V662" i="2" s="1"/>
  <c r="W239" i="2"/>
  <c r="W242" i="2" s="1"/>
  <c r="T359" i="2"/>
  <c r="T362" i="2" s="1"/>
  <c r="V314" i="2"/>
  <c r="V317" i="2" s="1"/>
  <c r="V329" i="2"/>
  <c r="V332" i="2" s="1"/>
  <c r="R644" i="2"/>
  <c r="R647" i="2" s="1"/>
  <c r="R569" i="2"/>
  <c r="R572" i="2" s="1"/>
  <c r="S524" i="2"/>
  <c r="S527" i="2" s="1"/>
  <c r="S254" i="2"/>
  <c r="S257" i="2" s="1"/>
  <c r="T179" i="2"/>
  <c r="T182" i="2" s="1"/>
  <c r="U389" i="2"/>
  <c r="U392" i="2" s="1"/>
  <c r="U404" i="2"/>
  <c r="U407" i="2" s="1"/>
  <c r="V269" i="2"/>
  <c r="V272" i="2" s="1"/>
  <c r="W584" i="2"/>
  <c r="W587" i="2" s="1"/>
  <c r="S344" i="2"/>
  <c r="S347" i="2" s="1"/>
  <c r="R629" i="2"/>
  <c r="R632" i="2" s="1"/>
  <c r="T509" i="2"/>
  <c r="T512" i="2" s="1"/>
  <c r="W479" i="2"/>
  <c r="W482" i="2" s="1"/>
  <c r="W464" i="2"/>
  <c r="W467" i="2" s="1"/>
  <c r="R389" i="2"/>
  <c r="R392" i="2" s="1"/>
  <c r="R404" i="2"/>
  <c r="R407" i="2" s="1"/>
  <c r="R179" i="2"/>
  <c r="R182" i="2" s="1"/>
  <c r="R194" i="2"/>
  <c r="R197" i="2" s="1"/>
  <c r="R584" i="2"/>
  <c r="R587" i="2" s="1"/>
  <c r="T524" i="2"/>
  <c r="T527" i="2" s="1"/>
  <c r="U569" i="2"/>
  <c r="U572" i="2" s="1"/>
  <c r="U539" i="2"/>
  <c r="U542" i="2" s="1"/>
  <c r="W524" i="2"/>
  <c r="W527" i="2" s="1"/>
  <c r="V284" i="2"/>
  <c r="V287" i="2" s="1"/>
  <c r="W539" i="2"/>
  <c r="W542" i="2" s="1"/>
  <c r="R554" i="2"/>
  <c r="R557" i="2" s="1"/>
  <c r="R314" i="2"/>
  <c r="R317" i="2" s="1"/>
  <c r="S539" i="2"/>
  <c r="S542" i="2" s="1"/>
  <c r="S359" i="2"/>
  <c r="S362" i="2" s="1"/>
  <c r="S389" i="2"/>
  <c r="S392" i="2" s="1"/>
  <c r="T299" i="2"/>
  <c r="T302" i="2" s="1"/>
  <c r="U284" i="2"/>
  <c r="U287" i="2" s="1"/>
  <c r="U239" i="2"/>
  <c r="U242" i="2" s="1"/>
  <c r="U449" i="2"/>
  <c r="U452" i="2" s="1"/>
  <c r="V299" i="2"/>
  <c r="V302" i="2" s="1"/>
  <c r="W329" i="2"/>
  <c r="W332" i="2" s="1"/>
  <c r="W344" i="2"/>
  <c r="W347" i="2" s="1"/>
  <c r="W599" i="2"/>
  <c r="W602" i="2" s="1"/>
  <c r="W569" i="2"/>
  <c r="W572" i="2" s="1"/>
  <c r="W614" i="2"/>
  <c r="W617" i="2" s="1"/>
  <c r="R614" i="2"/>
  <c r="R617" i="2" s="1"/>
  <c r="V584" i="2"/>
  <c r="V587" i="2" s="1"/>
  <c r="S629" i="2"/>
  <c r="S632" i="2" s="1"/>
  <c r="R359" i="2"/>
  <c r="R362" i="2" s="1"/>
  <c r="S584" i="2"/>
  <c r="S587" i="2" s="1"/>
  <c r="T314" i="2"/>
  <c r="T317" i="2" s="1"/>
  <c r="U194" i="2"/>
  <c r="U197" i="2" s="1"/>
  <c r="U434" i="2"/>
  <c r="U437" i="2" s="1"/>
  <c r="U629" i="2"/>
  <c r="U632" i="2" s="1"/>
  <c r="V599" i="2"/>
  <c r="V602" i="2" s="1"/>
  <c r="W374" i="2"/>
  <c r="W377" i="2" s="1"/>
  <c r="S449" i="2"/>
  <c r="S452" i="2" s="1"/>
  <c r="T449" i="2"/>
  <c r="T452" i="2" s="1"/>
  <c r="U329" i="2"/>
  <c r="U332" i="2" s="1"/>
  <c r="W269" i="2"/>
  <c r="W272" i="2" s="1"/>
  <c r="W404" i="2"/>
  <c r="W407" i="2" s="1"/>
  <c r="W644" i="2"/>
  <c r="W647" i="2" s="1"/>
  <c r="S419" i="2"/>
  <c r="S422" i="2" s="1"/>
  <c r="R659" i="2"/>
  <c r="R662" i="2" s="1"/>
  <c r="T629" i="2"/>
  <c r="T632" i="2" s="1"/>
  <c r="U524" i="2"/>
  <c r="U527" i="2" s="1"/>
  <c r="S404" i="2"/>
  <c r="S407" i="2" s="1"/>
  <c r="T584" i="2"/>
  <c r="T587" i="2" s="1"/>
  <c r="T254" i="2"/>
  <c r="T257" i="2" s="1"/>
  <c r="U599" i="2"/>
  <c r="U602" i="2" s="1"/>
  <c r="V614" i="2"/>
  <c r="V617" i="2" s="1"/>
  <c r="R254" i="2"/>
  <c r="R257" i="2" s="1"/>
  <c r="S659" i="2"/>
  <c r="S662" i="2" s="1"/>
  <c r="S299" i="2"/>
  <c r="S302" i="2" s="1"/>
  <c r="T659" i="2"/>
  <c r="T662" i="2" s="1"/>
  <c r="T329" i="2"/>
  <c r="T332" i="2" s="1"/>
  <c r="T269" i="2"/>
  <c r="T272" i="2" s="1"/>
  <c r="U299" i="2"/>
  <c r="U302" i="2" s="1"/>
  <c r="U509" i="2"/>
  <c r="U512" i="2" s="1"/>
  <c r="V644" i="2"/>
  <c r="V647" i="2" s="1"/>
  <c r="V464" i="2"/>
  <c r="V467" i="2" s="1"/>
  <c r="V374" i="2"/>
  <c r="V377" i="2" s="1"/>
  <c r="V254" i="2"/>
  <c r="V257" i="2" s="1"/>
  <c r="W449" i="2"/>
  <c r="W452" i="2" s="1"/>
  <c r="W359" i="2"/>
  <c r="W362" i="2" s="1"/>
  <c r="W494" i="2"/>
  <c r="W497" i="2" s="1"/>
  <c r="W419" i="2"/>
  <c r="W422" i="2" s="1"/>
  <c r="W629" i="2"/>
  <c r="W632" i="2" s="1"/>
  <c r="U314" i="2"/>
  <c r="U317" i="2" s="1"/>
  <c r="R299" i="2"/>
  <c r="R302" i="2" s="1"/>
  <c r="S599" i="2"/>
  <c r="S602" i="2" s="1"/>
  <c r="T464" i="2"/>
  <c r="T467" i="2" s="1"/>
  <c r="U494" i="2"/>
  <c r="U497" i="2" s="1"/>
  <c r="W224" i="2"/>
  <c r="W227" i="2" s="1"/>
  <c r="T284" i="2"/>
  <c r="T287" i="2" s="1"/>
  <c r="U209" i="2"/>
  <c r="U212" i="2" s="1"/>
  <c r="V569" i="2"/>
  <c r="V572" i="2" s="1"/>
  <c r="V404" i="2"/>
  <c r="V407" i="2" s="1"/>
  <c r="V434" i="2"/>
  <c r="V437" i="2" s="1"/>
  <c r="V449" i="2"/>
  <c r="V452" i="2" s="1"/>
  <c r="T599" i="2"/>
  <c r="T602" i="2" s="1"/>
  <c r="S434" i="2"/>
  <c r="S437" i="2" s="1"/>
  <c r="R284" i="2"/>
  <c r="R287" i="2" s="1"/>
  <c r="S644" i="2"/>
  <c r="S647" i="2" s="1"/>
  <c r="S509" i="2"/>
  <c r="S512" i="2" s="1"/>
  <c r="T344" i="2"/>
  <c r="T347" i="2" s="1"/>
  <c r="W659" i="2"/>
  <c r="W662" i="2" s="1"/>
  <c r="V419" i="2"/>
  <c r="V422" i="2" s="1"/>
  <c r="R479" i="2"/>
  <c r="R482" i="2" s="1"/>
  <c r="R374" i="2"/>
  <c r="R377" i="2" s="1"/>
  <c r="S179" i="2"/>
  <c r="S182" i="2" s="1"/>
  <c r="T209" i="2"/>
  <c r="T212" i="2" s="1"/>
  <c r="U224" i="2"/>
  <c r="U227" i="2" s="1"/>
  <c r="U479" i="2"/>
  <c r="U482" i="2" s="1"/>
  <c r="V344" i="2"/>
  <c r="V347" i="2" s="1"/>
  <c r="V479" i="2"/>
  <c r="V482" i="2" s="1"/>
  <c r="V494" i="2"/>
  <c r="V497" i="2" s="1"/>
  <c r="V179" i="2"/>
  <c r="V182" i="2" s="1"/>
  <c r="V629" i="2"/>
  <c r="V632" i="2" s="1"/>
  <c r="W314" i="2"/>
  <c r="W317" i="2" s="1"/>
  <c r="S284" i="2"/>
  <c r="S287" i="2" s="1"/>
  <c r="R224" i="2"/>
  <c r="R227" i="2" s="1"/>
  <c r="S614" i="2"/>
  <c r="S617" i="2" s="1"/>
  <c r="W434" i="2"/>
  <c r="W437" i="2" s="1"/>
  <c r="T554" i="2"/>
  <c r="T557" i="2" s="1"/>
  <c r="U614" i="2"/>
  <c r="U617" i="2" s="1"/>
  <c r="R449" i="2"/>
  <c r="R452" i="2" s="1"/>
  <c r="S374" i="2"/>
  <c r="S377" i="2" s="1"/>
  <c r="R239" i="2"/>
  <c r="R242" i="2" s="1"/>
  <c r="S314" i="2"/>
  <c r="S317" i="2" s="1"/>
  <c r="T239" i="2"/>
  <c r="T242" i="2" s="1"/>
  <c r="R509" i="2"/>
  <c r="R512" i="2" s="1"/>
  <c r="R599" i="2"/>
  <c r="R602" i="2" s="1"/>
  <c r="S194" i="2"/>
  <c r="S197" i="2" s="1"/>
  <c r="S269" i="2"/>
  <c r="S272" i="2" s="1"/>
  <c r="T419" i="2"/>
  <c r="T422" i="2" s="1"/>
  <c r="T374" i="2"/>
  <c r="T377" i="2" s="1"/>
  <c r="U254" i="2"/>
  <c r="U257" i="2" s="1"/>
  <c r="U644" i="2"/>
  <c r="U647" i="2" s="1"/>
  <c r="V239" i="2"/>
  <c r="V242" i="2" s="1"/>
  <c r="V389" i="2"/>
  <c r="V392" i="2" s="1"/>
  <c r="V524" i="2"/>
  <c r="V527" i="2" s="1"/>
  <c r="W389" i="2"/>
  <c r="W392" i="2" s="1"/>
  <c r="W194" i="2"/>
  <c r="W197" i="2" s="1"/>
  <c r="E674" i="2"/>
  <c r="E677" i="2" s="1"/>
  <c r="R674" i="2"/>
  <c r="R677" i="2" s="1"/>
  <c r="W674" i="2"/>
  <c r="W677" i="2" s="1"/>
  <c r="X674" i="2"/>
  <c r="X677" i="2" s="1"/>
  <c r="J674" i="2"/>
  <c r="J677" i="2" s="1"/>
  <c r="I674" i="2"/>
  <c r="I677" i="2" s="1"/>
  <c r="H674" i="2"/>
  <c r="H677" i="2" s="1"/>
  <c r="L684" i="2"/>
  <c r="L688" i="2"/>
  <c r="L689" i="2" s="1"/>
  <c r="L692" i="2" s="1"/>
  <c r="K684" i="2"/>
  <c r="K688" i="2"/>
  <c r="J688" i="2"/>
  <c r="J684" i="2"/>
  <c r="I684" i="2"/>
  <c r="I688" i="2"/>
  <c r="H688" i="2"/>
  <c r="H684" i="2"/>
  <c r="G684" i="2"/>
  <c r="G688" i="2"/>
  <c r="F684" i="2"/>
  <c r="F688" i="2"/>
  <c r="E688" i="2"/>
  <c r="E684" i="2"/>
  <c r="V684" i="2"/>
  <c r="T684" i="2"/>
  <c r="G414" i="1"/>
  <c r="D412" i="1"/>
  <c r="C412" i="1" s="1"/>
  <c r="M695" i="2"/>
  <c r="C695" i="2"/>
  <c r="B710" i="2"/>
  <c r="M673" i="2"/>
  <c r="G674" i="2"/>
  <c r="G677" i="2" s="1"/>
  <c r="W164" i="2"/>
  <c r="W167" i="2" s="1"/>
  <c r="V164" i="2"/>
  <c r="V167" i="2" s="1"/>
  <c r="W134" i="2"/>
  <c r="W137" i="2" s="1"/>
  <c r="U119" i="2"/>
  <c r="U122" i="2" s="1"/>
  <c r="W149" i="2"/>
  <c r="W152" i="2" s="1"/>
  <c r="U164" i="2"/>
  <c r="U167" i="2" s="1"/>
  <c r="R164" i="2"/>
  <c r="R167" i="2" s="1"/>
  <c r="T119" i="2"/>
  <c r="T122" i="2" s="1"/>
  <c r="T164" i="2"/>
  <c r="T167" i="2" s="1"/>
  <c r="T134" i="2"/>
  <c r="T137" i="2" s="1"/>
  <c r="U149" i="2"/>
  <c r="U152" i="2" s="1"/>
  <c r="T149" i="2"/>
  <c r="T152" i="2" s="1"/>
  <c r="V149" i="2"/>
  <c r="V152" i="2" s="1"/>
  <c r="S149" i="2"/>
  <c r="S152" i="2" s="1"/>
  <c r="V119" i="2"/>
  <c r="V122" i="2" s="1"/>
  <c r="S164" i="2"/>
  <c r="S167" i="2" s="1"/>
  <c r="R149" i="2"/>
  <c r="R152" i="2" s="1"/>
  <c r="U134" i="2"/>
  <c r="U137" i="2" s="1"/>
  <c r="R134" i="2"/>
  <c r="R137" i="2" s="1"/>
  <c r="S134" i="2"/>
  <c r="S137" i="2" s="1"/>
  <c r="V134" i="2"/>
  <c r="V137" i="2" s="1"/>
  <c r="W119" i="2"/>
  <c r="W122" i="2" s="1"/>
  <c r="R119" i="2"/>
  <c r="R122" i="2" s="1"/>
  <c r="S119" i="2"/>
  <c r="S122" i="2" s="1"/>
  <c r="L84" i="2"/>
  <c r="L88" i="2"/>
  <c r="L89" i="2" s="1"/>
  <c r="L92" i="2" s="1"/>
  <c r="L69" i="2"/>
  <c r="L73" i="2"/>
  <c r="L74" i="2" s="1"/>
  <c r="L77" i="2" s="1"/>
  <c r="D70" i="1"/>
  <c r="C70" i="1" s="1"/>
  <c r="X669" i="2"/>
  <c r="X534" i="2"/>
  <c r="X444" i="2"/>
  <c r="X369" i="2"/>
  <c r="X144" i="2"/>
  <c r="X594" i="2"/>
  <c r="X354" i="2"/>
  <c r="X219" i="2"/>
  <c r="X294" i="2"/>
  <c r="X579" i="2"/>
  <c r="X474" i="2"/>
  <c r="X489" i="2"/>
  <c r="X249" i="2"/>
  <c r="X504" i="2"/>
  <c r="X174" i="2"/>
  <c r="X639" i="2"/>
  <c r="X114" i="2"/>
  <c r="X684" i="2"/>
  <c r="X129" i="2"/>
  <c r="X234" i="2"/>
  <c r="X204" i="2"/>
  <c r="X654" i="2"/>
  <c r="X549" i="2"/>
  <c r="X564" i="2"/>
  <c r="X279" i="2"/>
  <c r="X609" i="2"/>
  <c r="X429" i="2"/>
  <c r="X189" i="2"/>
  <c r="X159" i="2"/>
  <c r="W234" i="2"/>
  <c r="W144" i="2"/>
  <c r="W519" i="2"/>
  <c r="W279" i="2"/>
  <c r="W654" i="2"/>
  <c r="W114" i="2"/>
  <c r="W309" i="2"/>
  <c r="W354" i="2"/>
  <c r="D312" i="1"/>
  <c r="C312" i="1" s="1"/>
  <c r="W609" i="2"/>
  <c r="W249" i="2"/>
  <c r="W459" i="2"/>
  <c r="D303" i="1"/>
  <c r="C303" i="1" s="1"/>
  <c r="D339" i="1"/>
  <c r="C339" i="1" s="1"/>
  <c r="D231" i="1"/>
  <c r="C231" i="1" s="1"/>
  <c r="D240" i="1"/>
  <c r="C240" i="1" s="1"/>
  <c r="W639" i="2"/>
  <c r="D411" i="1"/>
  <c r="C411" i="1" s="1"/>
  <c r="D249" i="1"/>
  <c r="C249" i="1" s="1"/>
  <c r="W429" i="2"/>
  <c r="D222" i="1"/>
  <c r="C222" i="1" s="1"/>
  <c r="W594" i="2"/>
  <c r="W174" i="2"/>
  <c r="D348" i="1"/>
  <c r="C348" i="1" s="1"/>
  <c r="W564" i="2"/>
  <c r="W624" i="2"/>
  <c r="D258" i="1"/>
  <c r="C258" i="1" s="1"/>
  <c r="W489" i="2"/>
  <c r="W294" i="2"/>
  <c r="W534" i="2"/>
  <c r="D213" i="1"/>
  <c r="C213" i="1" s="1"/>
  <c r="D204" i="1"/>
  <c r="C204" i="1" s="1"/>
  <c r="W219" i="2"/>
  <c r="W129" i="2"/>
  <c r="W579" i="2"/>
  <c r="W684" i="2"/>
  <c r="D267" i="1"/>
  <c r="C267" i="1" s="1"/>
  <c r="D150" i="1"/>
  <c r="C150" i="1" s="1"/>
  <c r="W159" i="2"/>
  <c r="D321" i="1"/>
  <c r="C321" i="1" s="1"/>
  <c r="W204" i="2"/>
  <c r="D276" i="1"/>
  <c r="C276" i="1" s="1"/>
  <c r="W444" i="2"/>
  <c r="W504" i="2"/>
  <c r="W474" i="2"/>
  <c r="W384" i="2"/>
  <c r="W324" i="2"/>
  <c r="W189" i="2"/>
  <c r="W369" i="2"/>
  <c r="W669" i="2"/>
  <c r="D186" i="1"/>
  <c r="C186" i="1" s="1"/>
  <c r="X104" i="2"/>
  <c r="X107" i="2" s="1"/>
  <c r="K104" i="2"/>
  <c r="K107" i="2" s="1"/>
  <c r="V219" i="2"/>
  <c r="D239" i="1"/>
  <c r="C239" i="1" s="1"/>
  <c r="V609" i="2"/>
  <c r="D365" i="1"/>
  <c r="C365" i="1" s="1"/>
  <c r="D284" i="1"/>
  <c r="C284" i="1" s="1"/>
  <c r="V639" i="2"/>
  <c r="V204" i="2"/>
  <c r="D338" i="1"/>
  <c r="C338" i="1" s="1"/>
  <c r="D203" i="1"/>
  <c r="C203" i="1" s="1"/>
  <c r="V504" i="2"/>
  <c r="D383" i="1"/>
  <c r="C383" i="1" s="1"/>
  <c r="V279" i="2"/>
  <c r="V489" i="2"/>
  <c r="V294" i="2"/>
  <c r="D212" i="1"/>
  <c r="C212" i="1" s="1"/>
  <c r="D248" i="1"/>
  <c r="C248" i="1" s="1"/>
  <c r="D221" i="1"/>
  <c r="C221" i="1" s="1"/>
  <c r="D374" i="1"/>
  <c r="C374" i="1" s="1"/>
  <c r="D257" i="1"/>
  <c r="C257" i="1" s="1"/>
  <c r="D302" i="1"/>
  <c r="C302" i="1" s="1"/>
  <c r="V429" i="2"/>
  <c r="V534" i="2"/>
  <c r="V384" i="2"/>
  <c r="V144" i="2"/>
  <c r="V354" i="2"/>
  <c r="D311" i="1"/>
  <c r="C311" i="1" s="1"/>
  <c r="D185" i="1"/>
  <c r="C185" i="1" s="1"/>
  <c r="V309" i="2"/>
  <c r="D176" i="1"/>
  <c r="C176" i="1" s="1"/>
  <c r="D356" i="1"/>
  <c r="C356" i="1" s="1"/>
  <c r="D329" i="1"/>
  <c r="C329" i="1" s="1"/>
  <c r="V594" i="2"/>
  <c r="D149" i="1"/>
  <c r="C149" i="1" s="1"/>
  <c r="D293" i="1"/>
  <c r="C293" i="1" s="1"/>
  <c r="V564" i="2"/>
  <c r="D320" i="1"/>
  <c r="C320" i="1" s="1"/>
  <c r="V669" i="2"/>
  <c r="V474" i="2"/>
  <c r="V369" i="2"/>
  <c r="D230" i="1"/>
  <c r="C230" i="1" s="1"/>
  <c r="D140" i="1"/>
  <c r="C140" i="1" s="1"/>
  <c r="V249" i="2"/>
  <c r="D167" i="1"/>
  <c r="C167" i="1" s="1"/>
  <c r="D392" i="1"/>
  <c r="C392" i="1" s="1"/>
  <c r="D275" i="1"/>
  <c r="C275" i="1" s="1"/>
  <c r="V459" i="2"/>
  <c r="V624" i="2"/>
  <c r="V654" i="2"/>
  <c r="D347" i="1"/>
  <c r="C347" i="1" s="1"/>
  <c r="V444" i="2"/>
  <c r="V414" i="2"/>
  <c r="D401" i="1"/>
  <c r="C401" i="1" s="1"/>
  <c r="D266" i="1"/>
  <c r="C266" i="1" s="1"/>
  <c r="D194" i="1"/>
  <c r="C194" i="1" s="1"/>
  <c r="D158" i="1"/>
  <c r="C158" i="1" s="1"/>
  <c r="J104" i="2"/>
  <c r="J107" i="2" s="1"/>
  <c r="U429" i="2"/>
  <c r="U444" i="2"/>
  <c r="U519" i="2"/>
  <c r="U384" i="2"/>
  <c r="D229" i="1"/>
  <c r="C229" i="1" s="1"/>
  <c r="D166" i="1"/>
  <c r="C166" i="1" s="1"/>
  <c r="D337" i="1"/>
  <c r="C337" i="1" s="1"/>
  <c r="D193" i="1"/>
  <c r="C193" i="1" s="1"/>
  <c r="U624" i="2"/>
  <c r="U204" i="2"/>
  <c r="D265" i="1"/>
  <c r="C265" i="1" s="1"/>
  <c r="D310" i="1"/>
  <c r="C310" i="1" s="1"/>
  <c r="U549" i="2"/>
  <c r="U684" i="2"/>
  <c r="D157" i="1"/>
  <c r="C157" i="1" s="1"/>
  <c r="D238" i="1"/>
  <c r="C238" i="1" s="1"/>
  <c r="U414" i="2"/>
  <c r="D319" i="1"/>
  <c r="C319" i="1" s="1"/>
  <c r="U489" i="2"/>
  <c r="U474" i="2"/>
  <c r="U309" i="2"/>
  <c r="D301" i="1"/>
  <c r="C301" i="1" s="1"/>
  <c r="D202" i="1"/>
  <c r="C202" i="1" s="1"/>
  <c r="D373" i="1"/>
  <c r="C373" i="1" s="1"/>
  <c r="U234" i="2"/>
  <c r="D283" i="1"/>
  <c r="C283" i="1" s="1"/>
  <c r="D382" i="1"/>
  <c r="C382" i="1" s="1"/>
  <c r="D211" i="1"/>
  <c r="C211" i="1" s="1"/>
  <c r="U639" i="2"/>
  <c r="D148" i="1"/>
  <c r="C148" i="1" s="1"/>
  <c r="D391" i="1"/>
  <c r="C391" i="1" s="1"/>
  <c r="U249" i="2"/>
  <c r="D247" i="1"/>
  <c r="C247" i="1" s="1"/>
  <c r="U594" i="2"/>
  <c r="D292" i="1"/>
  <c r="C292" i="1" s="1"/>
  <c r="U534" i="2"/>
  <c r="U294" i="2"/>
  <c r="D220" i="1"/>
  <c r="C220" i="1" s="1"/>
  <c r="D175" i="1"/>
  <c r="C175" i="1" s="1"/>
  <c r="D256" i="1"/>
  <c r="C256" i="1" s="1"/>
  <c r="D364" i="1"/>
  <c r="C364" i="1" s="1"/>
  <c r="U579" i="2"/>
  <c r="U504" i="2"/>
  <c r="D400" i="1"/>
  <c r="C400" i="1" s="1"/>
  <c r="U219" i="2"/>
  <c r="U264" i="2"/>
  <c r="D139" i="1"/>
  <c r="C139" i="1" s="1"/>
  <c r="D355" i="1"/>
  <c r="C355" i="1" s="1"/>
  <c r="D274" i="1"/>
  <c r="C274" i="1" s="1"/>
  <c r="D184" i="1"/>
  <c r="C184" i="1" s="1"/>
  <c r="U354" i="2"/>
  <c r="D328" i="1"/>
  <c r="C328" i="1" s="1"/>
  <c r="U174" i="2"/>
  <c r="U129" i="2"/>
  <c r="U669" i="2"/>
  <c r="U564" i="2"/>
  <c r="U609" i="2"/>
  <c r="U189" i="2"/>
  <c r="D346" i="1"/>
  <c r="C346" i="1" s="1"/>
  <c r="I104" i="2"/>
  <c r="I107" i="2" s="1"/>
  <c r="T399" i="2"/>
  <c r="D192" i="1"/>
  <c r="C192" i="1" s="1"/>
  <c r="T669" i="2"/>
  <c r="D264" i="1"/>
  <c r="C264" i="1" s="1"/>
  <c r="D183" i="1"/>
  <c r="C183" i="1" s="1"/>
  <c r="D174" i="1"/>
  <c r="C174" i="1" s="1"/>
  <c r="D156" i="1"/>
  <c r="C156" i="1" s="1"/>
  <c r="D228" i="1"/>
  <c r="C228" i="1" s="1"/>
  <c r="D354" i="1"/>
  <c r="C354" i="1" s="1"/>
  <c r="D318" i="1"/>
  <c r="C318" i="1" s="1"/>
  <c r="D336" i="1"/>
  <c r="C336" i="1" s="1"/>
  <c r="T174" i="2"/>
  <c r="D165" i="1"/>
  <c r="C165" i="1" s="1"/>
  <c r="D210" i="1"/>
  <c r="C210" i="1" s="1"/>
  <c r="T249" i="2"/>
  <c r="D399" i="1"/>
  <c r="C399" i="1" s="1"/>
  <c r="T444" i="2"/>
  <c r="T579" i="2"/>
  <c r="D273" i="1"/>
  <c r="C273" i="1" s="1"/>
  <c r="T414" i="2"/>
  <c r="D291" i="1"/>
  <c r="C291" i="1" s="1"/>
  <c r="T474" i="2"/>
  <c r="D309" i="1"/>
  <c r="C309" i="1" s="1"/>
  <c r="T594" i="2"/>
  <c r="T204" i="2"/>
  <c r="T114" i="2"/>
  <c r="T639" i="2"/>
  <c r="T429" i="2"/>
  <c r="T354" i="2"/>
  <c r="T654" i="2"/>
  <c r="T264" i="2"/>
  <c r="D372" i="1"/>
  <c r="C372" i="1" s="1"/>
  <c r="T609" i="2"/>
  <c r="T234" i="2"/>
  <c r="T369" i="2"/>
  <c r="D201" i="1"/>
  <c r="C201" i="1" s="1"/>
  <c r="D255" i="1"/>
  <c r="C255" i="1" s="1"/>
  <c r="D327" i="1"/>
  <c r="C327" i="1" s="1"/>
  <c r="D138" i="1"/>
  <c r="C138" i="1" s="1"/>
  <c r="T489" i="2"/>
  <c r="T534" i="2"/>
  <c r="T519" i="2"/>
  <c r="D381" i="1"/>
  <c r="C381" i="1" s="1"/>
  <c r="T624" i="2"/>
  <c r="D300" i="1"/>
  <c r="C300" i="1" s="1"/>
  <c r="T129" i="2"/>
  <c r="T384" i="2"/>
  <c r="T144" i="2"/>
  <c r="T189" i="2"/>
  <c r="D147" i="1"/>
  <c r="C147" i="1" s="1"/>
  <c r="D390" i="1"/>
  <c r="C390" i="1" s="1"/>
  <c r="D246" i="1"/>
  <c r="C246" i="1" s="1"/>
  <c r="D219" i="1"/>
  <c r="C219" i="1" s="1"/>
  <c r="D237" i="1"/>
  <c r="C237" i="1" s="1"/>
  <c r="T564" i="2"/>
  <c r="D345" i="1"/>
  <c r="C345" i="1" s="1"/>
  <c r="D363" i="1"/>
  <c r="C363" i="1" s="1"/>
  <c r="D282" i="1"/>
  <c r="C282" i="1" s="1"/>
  <c r="H104" i="2"/>
  <c r="H107" i="2" s="1"/>
  <c r="D272" i="1"/>
  <c r="C272" i="1" s="1"/>
  <c r="S204" i="2"/>
  <c r="S309" i="2"/>
  <c r="S534" i="2"/>
  <c r="S684" i="2"/>
  <c r="D326" i="1"/>
  <c r="C326" i="1" s="1"/>
  <c r="D290" i="1"/>
  <c r="C290" i="1" s="1"/>
  <c r="D308" i="1"/>
  <c r="C308" i="1" s="1"/>
  <c r="D137" i="1"/>
  <c r="C137" i="1" s="1"/>
  <c r="S174" i="2"/>
  <c r="D173" i="1"/>
  <c r="C173" i="1" s="1"/>
  <c r="D398" i="1"/>
  <c r="C398" i="1" s="1"/>
  <c r="D218" i="1"/>
  <c r="C218" i="1" s="1"/>
  <c r="D164" i="1"/>
  <c r="C164" i="1" s="1"/>
  <c r="D317" i="1"/>
  <c r="C317" i="1" s="1"/>
  <c r="S564" i="2"/>
  <c r="S654" i="2"/>
  <c r="D263" i="1"/>
  <c r="C263" i="1" s="1"/>
  <c r="D335" i="1"/>
  <c r="C335" i="1" s="1"/>
  <c r="S234" i="2"/>
  <c r="S594" i="2"/>
  <c r="S129" i="2"/>
  <c r="S219" i="2"/>
  <c r="S444" i="2"/>
  <c r="S639" i="2"/>
  <c r="S609" i="2"/>
  <c r="D353" i="1"/>
  <c r="C353" i="1" s="1"/>
  <c r="D254" i="1"/>
  <c r="C254" i="1" s="1"/>
  <c r="S294" i="2"/>
  <c r="S429" i="2"/>
  <c r="S624" i="2"/>
  <c r="S549" i="2"/>
  <c r="S114" i="2"/>
  <c r="D227" i="1"/>
  <c r="C227" i="1" s="1"/>
  <c r="D362" i="1"/>
  <c r="C362" i="1" s="1"/>
  <c r="D380" i="1"/>
  <c r="C380" i="1" s="1"/>
  <c r="D371" i="1"/>
  <c r="C371" i="1" s="1"/>
  <c r="S369" i="2"/>
  <c r="S159" i="2"/>
  <c r="D146" i="1"/>
  <c r="C146" i="1" s="1"/>
  <c r="D389" i="1"/>
  <c r="C389" i="1" s="1"/>
  <c r="D182" i="1"/>
  <c r="C182" i="1" s="1"/>
  <c r="D245" i="1"/>
  <c r="C245" i="1" s="1"/>
  <c r="D209" i="1"/>
  <c r="C209" i="1" s="1"/>
  <c r="S669" i="2"/>
  <c r="S474" i="2"/>
  <c r="S414" i="2"/>
  <c r="S189" i="2"/>
  <c r="D281" i="1"/>
  <c r="C281" i="1" s="1"/>
  <c r="S399" i="2"/>
  <c r="D155" i="1"/>
  <c r="C155" i="1" s="1"/>
  <c r="S144" i="2"/>
  <c r="S489" i="2"/>
  <c r="S264" i="2"/>
  <c r="S384" i="2"/>
  <c r="D200" i="1"/>
  <c r="C200" i="1" s="1"/>
  <c r="D191" i="1"/>
  <c r="C191" i="1" s="1"/>
  <c r="D299" i="1"/>
  <c r="C299" i="1" s="1"/>
  <c r="D236" i="1"/>
  <c r="C236" i="1" s="1"/>
  <c r="D344" i="1"/>
  <c r="C344" i="1" s="1"/>
  <c r="G104" i="2"/>
  <c r="G107" i="2" s="1"/>
  <c r="D370" i="1"/>
  <c r="C370" i="1" s="1"/>
  <c r="R384" i="2"/>
  <c r="R684" i="2"/>
  <c r="R324" i="2"/>
  <c r="D271" i="1"/>
  <c r="C271" i="1" s="1"/>
  <c r="D244" i="1"/>
  <c r="C244" i="1" s="1"/>
  <c r="D217" i="1"/>
  <c r="C217" i="1" s="1"/>
  <c r="R534" i="2"/>
  <c r="R444" i="2"/>
  <c r="R339" i="2"/>
  <c r="D181" i="1"/>
  <c r="C181" i="1" s="1"/>
  <c r="R234" i="2"/>
  <c r="D172" i="1"/>
  <c r="C172" i="1" s="1"/>
  <c r="D298" i="1"/>
  <c r="C298" i="1" s="1"/>
  <c r="R564" i="2"/>
  <c r="D352" i="1"/>
  <c r="C352" i="1" s="1"/>
  <c r="D199" i="1"/>
  <c r="C199" i="1" s="1"/>
  <c r="R369" i="2"/>
  <c r="R144" i="2"/>
  <c r="D145" i="1"/>
  <c r="C145" i="1" s="1"/>
  <c r="D307" i="1"/>
  <c r="C307" i="1" s="1"/>
  <c r="R624" i="2"/>
  <c r="R219" i="2"/>
  <c r="R249" i="2"/>
  <c r="R414" i="2"/>
  <c r="D325" i="1"/>
  <c r="C325" i="1" s="1"/>
  <c r="D289" i="1"/>
  <c r="C289" i="1" s="1"/>
  <c r="D316" i="1"/>
  <c r="C316" i="1" s="1"/>
  <c r="R294" i="2"/>
  <c r="D361" i="1"/>
  <c r="C361" i="1" s="1"/>
  <c r="R129" i="2"/>
  <c r="R579" i="2"/>
  <c r="R279" i="2"/>
  <c r="D379" i="1"/>
  <c r="C379" i="1" s="1"/>
  <c r="D163" i="1"/>
  <c r="C163" i="1" s="1"/>
  <c r="D343" i="1"/>
  <c r="C343" i="1" s="1"/>
  <c r="R669" i="2"/>
  <c r="R504" i="2"/>
  <c r="D154" i="1"/>
  <c r="C154" i="1" s="1"/>
  <c r="R639" i="2"/>
  <c r="R429" i="2"/>
  <c r="R189" i="2"/>
  <c r="R654" i="2"/>
  <c r="R174" i="2"/>
  <c r="R264" i="2"/>
  <c r="D334" i="1"/>
  <c r="C334" i="1" s="1"/>
  <c r="D136" i="1"/>
  <c r="C136" i="1" s="1"/>
  <c r="D406" i="1"/>
  <c r="C406" i="1" s="1"/>
  <c r="R309" i="2"/>
  <c r="D226" i="1"/>
  <c r="C226" i="1" s="1"/>
  <c r="D280" i="1"/>
  <c r="C280" i="1" s="1"/>
  <c r="R474" i="2"/>
  <c r="R114" i="2"/>
  <c r="R459" i="2"/>
  <c r="D397" i="1"/>
  <c r="C397" i="1" s="1"/>
  <c r="D388" i="1"/>
  <c r="C388" i="1" s="1"/>
  <c r="D208" i="1"/>
  <c r="C208" i="1" s="1"/>
  <c r="R354" i="2"/>
  <c r="D262" i="1"/>
  <c r="C262" i="1" s="1"/>
  <c r="R594" i="2"/>
  <c r="D235" i="1"/>
  <c r="C235" i="1" s="1"/>
  <c r="R609" i="2"/>
  <c r="R489" i="2"/>
  <c r="R519" i="2"/>
  <c r="D253" i="1"/>
  <c r="C253" i="1" s="1"/>
  <c r="D190" i="1"/>
  <c r="C190" i="1" s="1"/>
  <c r="F104" i="2"/>
  <c r="F107" i="2" s="1"/>
  <c r="Q624" i="2"/>
  <c r="Q534" i="2"/>
  <c r="Q429" i="2"/>
  <c r="Q189" i="2"/>
  <c r="Q129" i="2"/>
  <c r="Q504" i="2"/>
  <c r="Q579" i="2"/>
  <c r="Q369" i="2"/>
  <c r="Q249" i="2"/>
  <c r="Q609" i="2"/>
  <c r="Q639" i="2"/>
  <c r="Q219" i="2"/>
  <c r="Q654" i="2"/>
  <c r="Q144" i="2"/>
  <c r="Q459" i="2"/>
  <c r="Q174" i="2"/>
  <c r="Q264" i="2"/>
  <c r="Q684" i="2"/>
  <c r="Q309" i="2"/>
  <c r="Q399" i="2"/>
  <c r="Q384" i="2"/>
  <c r="Q279" i="2"/>
  <c r="Q204" i="2"/>
  <c r="Q234" i="2"/>
  <c r="Q354" i="2"/>
  <c r="Q489" i="2"/>
  <c r="Q444" i="2"/>
  <c r="Q669" i="2"/>
  <c r="Q474" i="2"/>
  <c r="Q594" i="2"/>
  <c r="Q564" i="2"/>
  <c r="Q519" i="2"/>
  <c r="Q159" i="2"/>
  <c r="E257" i="2"/>
  <c r="E482" i="2"/>
  <c r="M419" i="2"/>
  <c r="E422" i="2"/>
  <c r="E527" i="2"/>
  <c r="M524" i="2"/>
  <c r="E302" i="2"/>
  <c r="M299" i="2"/>
  <c r="E602" i="2"/>
  <c r="E587" i="2"/>
  <c r="M449" i="2"/>
  <c r="E452" i="2"/>
  <c r="M103" i="2"/>
  <c r="E104" i="2"/>
  <c r="Q104" i="2" s="1"/>
  <c r="Q107" i="2" s="1"/>
  <c r="M374" i="2"/>
  <c r="E377" i="2"/>
  <c r="E437" i="2"/>
  <c r="M434" i="2"/>
  <c r="E467" i="2"/>
  <c r="E317" i="2"/>
  <c r="M239" i="2"/>
  <c r="E242" i="2"/>
  <c r="E137" i="2"/>
  <c r="M137" i="2" s="1"/>
  <c r="D79" i="1"/>
  <c r="C79" i="1" s="1"/>
  <c r="A10" i="3"/>
  <c r="G699" i="2" a="1"/>
  <c r="J73" i="2" a="1"/>
  <c r="J28" i="2" a="1"/>
  <c r="D52" i="1" a="1"/>
  <c r="K73" i="2" a="1"/>
  <c r="E39" i="2" a="1"/>
  <c r="H69" i="2" a="1"/>
  <c r="D180" i="1" a="1"/>
  <c r="D225" i="1" a="1"/>
  <c r="K58" i="2" a="1"/>
  <c r="A220" i="3" a="1"/>
  <c r="D77" i="1" a="1"/>
  <c r="K43" i="2" a="1"/>
  <c r="J24" i="2" a="1"/>
  <c r="I703" i="2" a="1"/>
  <c r="D409" i="1" a="1"/>
  <c r="L699" i="2" a="1"/>
  <c r="K39" i="2" a="1"/>
  <c r="D144" i="1" a="1"/>
  <c r="G28" i="2" a="1"/>
  <c r="D384" i="1" a="1"/>
  <c r="H699" i="2" a="1"/>
  <c r="L24" i="2" a="1"/>
  <c r="D375" i="1" a="1"/>
  <c r="D68" i="1" a="1"/>
  <c r="R699" i="2" a="1"/>
  <c r="D402" i="1" a="1"/>
  <c r="D360" i="1" a="1"/>
  <c r="D252" i="1" a="1"/>
  <c r="D78" i="1" a="1"/>
  <c r="K28" i="2" a="1"/>
  <c r="E24" i="2" a="1"/>
  <c r="G54" i="2" a="1"/>
  <c r="D393" i="1" a="1"/>
  <c r="D421" i="1" a="1"/>
  <c r="D351" i="1" a="1"/>
  <c r="D153" i="1" a="1"/>
  <c r="J703" i="2" a="1"/>
  <c r="J84" i="2" a="1"/>
  <c r="Q9" i="2" a="1"/>
  <c r="F39" i="2" a="1"/>
  <c r="D410" i="1" a="1"/>
  <c r="D67" i="1" a="1"/>
  <c r="D408" i="1" a="1"/>
  <c r="D65" i="1" a="1"/>
  <c r="D270" i="1" a="1"/>
  <c r="L703" i="2" a="1"/>
  <c r="G73" i="2" a="1"/>
  <c r="G43" i="2" a="1"/>
  <c r="G39" i="2" a="1"/>
  <c r="T699" i="2" a="1"/>
  <c r="D74" i="1" a="1"/>
  <c r="E88" i="2" a="1"/>
  <c r="A150" i="3" a="1"/>
  <c r="K54" i="2" a="1"/>
  <c r="D407" i="1" a="1"/>
  <c r="A185" i="3" a="1"/>
  <c r="D285" i="1" a="1"/>
  <c r="K699" i="2" a="1"/>
  <c r="I73" i="2" a="1"/>
  <c r="F28" i="2" a="1"/>
  <c r="G423" i="1" a="1"/>
  <c r="J699" i="2" a="1"/>
  <c r="S699" i="2" a="1"/>
  <c r="H84" i="2" a="1"/>
  <c r="E58" i="2" a="1"/>
  <c r="I84" i="2" a="1"/>
  <c r="K703" i="2" a="1"/>
  <c r="A45" i="3" a="1"/>
  <c r="I28" i="2" a="1"/>
  <c r="H703" i="2" a="1"/>
  <c r="D66" i="1" a="1"/>
  <c r="F699" i="2" a="1"/>
  <c r="I699" i="2" a="1"/>
  <c r="J43" i="2" a="1"/>
  <c r="F703" i="2" a="1"/>
  <c r="D261" i="1" a="1"/>
  <c r="D366" i="1" a="1"/>
  <c r="F43" i="2" a="1"/>
  <c r="D64" i="1" a="1"/>
  <c r="D159" i="1" a="1"/>
  <c r="G58" i="2" a="1"/>
  <c r="D357" i="1" a="1"/>
  <c r="J39" i="2" a="1"/>
  <c r="I39" i="2" a="1"/>
  <c r="I69" i="2" a="1"/>
  <c r="D88" i="1" a="1"/>
  <c r="E54" i="2" a="1"/>
  <c r="D195" i="1" a="1"/>
  <c r="Q699" i="2" a="1"/>
  <c r="D75" i="1" a="1"/>
  <c r="L39" i="2" a="1"/>
  <c r="I24" i="2" a="1"/>
  <c r="H88" i="2" a="1"/>
  <c r="J54" i="2" a="1"/>
  <c r="F88" i="2" a="1"/>
  <c r="V699" i="2" a="1"/>
  <c r="G69" i="2" a="1"/>
  <c r="G88" i="2" a="1"/>
  <c r="W699" i="2" a="1"/>
  <c r="H43" i="2" a="1"/>
  <c r="D73" i="1" a="1"/>
  <c r="H54" i="2" a="1"/>
  <c r="F73" i="2" a="1"/>
  <c r="D315" i="1" a="1"/>
  <c r="L28" i="2" a="1"/>
  <c r="A80" i="3" a="1"/>
  <c r="J58" i="2" a="1"/>
  <c r="D76" i="1" a="1"/>
  <c r="K84" i="2" a="1"/>
  <c r="E703" i="2" a="1"/>
  <c r="F84" i="2" a="1"/>
  <c r="D141" i="1" a="1"/>
  <c r="D279" i="1" a="1"/>
  <c r="K24" i="2" a="1"/>
  <c r="I43" i="2" a="1"/>
  <c r="J88" i="2" a="1"/>
  <c r="H28" i="2" a="1"/>
  <c r="A255" i="3" a="1"/>
  <c r="D288" i="1" a="1"/>
  <c r="E28" i="2" a="1"/>
  <c r="D69" i="1" a="1"/>
  <c r="D177" i="1" a="1"/>
  <c r="B5" i="3" a="1"/>
  <c r="F54" i="2" a="1"/>
  <c r="D294" i="1" a="1"/>
  <c r="I88" i="2" a="1"/>
  <c r="E699" i="2" a="1"/>
  <c r="F24" i="2" a="1"/>
  <c r="K88" i="2" a="1"/>
  <c r="K69" i="2" a="1"/>
  <c r="D330" i="1" a="1"/>
  <c r="F69" i="2" a="1"/>
  <c r="G84" i="2" a="1"/>
  <c r="J69" i="2" a="1"/>
  <c r="L43" i="2" a="1"/>
  <c r="U699" i="2" a="1"/>
  <c r="E69" i="2" a="1"/>
  <c r="D168" i="1" a="1"/>
  <c r="D189" i="1" a="1"/>
  <c r="I58" i="2" a="1"/>
  <c r="E84" i="2" a="1"/>
  <c r="H24" i="2" a="1"/>
  <c r="E43" i="2" a="1"/>
  <c r="D61" i="1" a="1"/>
  <c r="X699" i="2" a="1"/>
  <c r="H58" i="2" a="1"/>
  <c r="E73" i="2" a="1"/>
  <c r="A115" i="3" a="1"/>
  <c r="F58" i="2" a="1"/>
  <c r="D405" i="1" a="1"/>
  <c r="G24" i="2" a="1"/>
  <c r="H73" i="2" a="1"/>
  <c r="I54" i="2" a="1"/>
  <c r="G703" i="2" a="1"/>
  <c r="H39" i="2" a="1"/>
  <c r="M599" i="2" l="1"/>
  <c r="M119" i="2"/>
  <c r="E542" i="2"/>
  <c r="M542" i="2" s="1"/>
  <c r="E122" i="2"/>
  <c r="M122" i="2" s="1"/>
  <c r="M254" i="2"/>
  <c r="M389" i="2"/>
  <c r="M584" i="2"/>
  <c r="D366" i="1"/>
  <c r="C366" i="1" s="1"/>
  <c r="E392" i="2"/>
  <c r="M392" i="2" s="1"/>
  <c r="E167" i="2"/>
  <c r="M167" i="2" s="1"/>
  <c r="D159" i="1"/>
  <c r="C159" i="1" s="1"/>
  <c r="E407" i="2"/>
  <c r="M407" i="2" s="1"/>
  <c r="M404" i="2"/>
  <c r="H250" i="1" a="1"/>
  <c r="H250" i="1" s="1"/>
  <c r="H178" i="1" a="1"/>
  <c r="H178" i="1" s="1"/>
  <c r="E497" i="2"/>
  <c r="M494" i="2"/>
  <c r="E227" i="2"/>
  <c r="M227" i="2" s="1"/>
  <c r="M329" i="2"/>
  <c r="E332" i="2"/>
  <c r="M332" i="2" s="1"/>
  <c r="D141" i="1"/>
  <c r="C141" i="1" s="1"/>
  <c r="D357" i="1"/>
  <c r="C357" i="1" s="1"/>
  <c r="M209" i="2"/>
  <c r="E178" i="1"/>
  <c r="E142" i="1"/>
  <c r="E212" i="2"/>
  <c r="M212" i="2" s="1"/>
  <c r="E313" i="1"/>
  <c r="E287" i="2"/>
  <c r="M287" i="2" s="1"/>
  <c r="M224" i="2"/>
  <c r="H187" i="1" a="1"/>
  <c r="H187" i="1" s="1"/>
  <c r="E272" i="2"/>
  <c r="M272" i="2" s="1"/>
  <c r="M179" i="2"/>
  <c r="E182" i="2"/>
  <c r="M182" i="2" s="1"/>
  <c r="M539" i="2"/>
  <c r="E358" i="1"/>
  <c r="E617" i="2"/>
  <c r="M617" i="2" s="1"/>
  <c r="E187" i="1"/>
  <c r="E647" i="2"/>
  <c r="M647" i="2" s="1"/>
  <c r="M164" i="2"/>
  <c r="E362" i="2"/>
  <c r="M362" i="2" s="1"/>
  <c r="M134" i="2"/>
  <c r="M359" i="2"/>
  <c r="H367" i="1" a="1"/>
  <c r="H367" i="1" s="1"/>
  <c r="M644" i="2"/>
  <c r="M464" i="2"/>
  <c r="H376" i="1" a="1"/>
  <c r="H376" i="1" s="1"/>
  <c r="M509" i="2"/>
  <c r="E662" i="2"/>
  <c r="M662" i="2" s="1"/>
  <c r="H142" i="1" a="1"/>
  <c r="H142" i="1" s="1"/>
  <c r="E512" i="2"/>
  <c r="M512" i="2" s="1"/>
  <c r="H385" i="1" a="1"/>
  <c r="H385" i="1" s="1"/>
  <c r="M569" i="2"/>
  <c r="E347" i="2"/>
  <c r="E367" i="1"/>
  <c r="E151" i="1"/>
  <c r="E223" i="1"/>
  <c r="H151" i="1" a="1"/>
  <c r="H151" i="1" s="1"/>
  <c r="E572" i="2"/>
  <c r="M572" i="2" s="1"/>
  <c r="M344" i="2"/>
  <c r="E376" i="1"/>
  <c r="D177" i="1"/>
  <c r="C177" i="1" s="1"/>
  <c r="D330" i="1"/>
  <c r="C330" i="1" s="1"/>
  <c r="H286" i="1" a="1"/>
  <c r="H286" i="1" s="1"/>
  <c r="H223" i="1" a="1"/>
  <c r="H223" i="1" s="1"/>
  <c r="H394" i="1" a="1"/>
  <c r="H394" i="1" s="1"/>
  <c r="E304" i="1"/>
  <c r="E250" i="1"/>
  <c r="H304" i="1" a="1"/>
  <c r="H304" i="1" s="1"/>
  <c r="H331" i="1" a="1"/>
  <c r="H331" i="1" s="1"/>
  <c r="M149" i="2"/>
  <c r="E331" i="1"/>
  <c r="E259" i="1"/>
  <c r="H403" i="1" a="1"/>
  <c r="H403" i="1" s="1"/>
  <c r="M614" i="2"/>
  <c r="M284" i="2"/>
  <c r="E152" i="2"/>
  <c r="M152" i="2" s="1"/>
  <c r="E214" i="1"/>
  <c r="E286" i="1"/>
  <c r="E394" i="1"/>
  <c r="E241" i="1"/>
  <c r="H169" i="1" a="1"/>
  <c r="H169" i="1" s="1"/>
  <c r="E232" i="1"/>
  <c r="H232" i="1" a="1"/>
  <c r="H232" i="1" s="1"/>
  <c r="E169" i="1"/>
  <c r="H259" i="1" a="1"/>
  <c r="H259" i="1" s="1"/>
  <c r="H241" i="1" a="1"/>
  <c r="H241" i="1" s="1"/>
  <c r="M554" i="2"/>
  <c r="E403" i="1"/>
  <c r="E322" i="1"/>
  <c r="H313" i="1" a="1"/>
  <c r="H313" i="1" s="1"/>
  <c r="H322" i="1" a="1"/>
  <c r="H322" i="1" s="1"/>
  <c r="M659" i="2"/>
  <c r="E205" i="1"/>
  <c r="D294" i="1"/>
  <c r="C294" i="1" s="1"/>
  <c r="D393" i="1"/>
  <c r="C393" i="1" s="1"/>
  <c r="H349" i="1" a="1"/>
  <c r="H349" i="1" s="1"/>
  <c r="M479" i="2"/>
  <c r="E197" i="2"/>
  <c r="M197" i="2" s="1"/>
  <c r="M314" i="2"/>
  <c r="M194" i="2"/>
  <c r="E385" i="1"/>
  <c r="E349" i="1"/>
  <c r="H214" i="1" a="1"/>
  <c r="H214" i="1" s="1"/>
  <c r="D168" i="1"/>
  <c r="C168" i="1" s="1"/>
  <c r="D402" i="1"/>
  <c r="C402" i="1" s="1"/>
  <c r="D384" i="1"/>
  <c r="C384" i="1" s="1"/>
  <c r="D285" i="1"/>
  <c r="C285" i="1" s="1"/>
  <c r="D375" i="1"/>
  <c r="C375" i="1" s="1"/>
  <c r="D195" i="1"/>
  <c r="C195" i="1" s="1"/>
  <c r="E277" i="1"/>
  <c r="E268" i="1"/>
  <c r="H160" i="1" a="1"/>
  <c r="H160" i="1" s="1"/>
  <c r="H340" i="1" a="1"/>
  <c r="H340" i="1" s="1"/>
  <c r="E160" i="1"/>
  <c r="H196" i="1" a="1"/>
  <c r="H196" i="1" s="1"/>
  <c r="E557" i="2"/>
  <c r="M557" i="2" s="1"/>
  <c r="M629" i="2"/>
  <c r="E340" i="1"/>
  <c r="E632" i="2"/>
  <c r="M632" i="2" s="1"/>
  <c r="E295" i="1"/>
  <c r="H205" i="1" a="1"/>
  <c r="H205" i="1" s="1"/>
  <c r="E196" i="1"/>
  <c r="H295" i="1" a="1"/>
  <c r="H295" i="1" s="1"/>
  <c r="H268" i="1" a="1"/>
  <c r="H268" i="1" s="1"/>
  <c r="H358" i="1" a="1"/>
  <c r="H358" i="1" s="1"/>
  <c r="H277" i="1" a="1"/>
  <c r="H277" i="1" s="1"/>
  <c r="M269" i="2"/>
  <c r="E70" i="1"/>
  <c r="V674" i="2"/>
  <c r="V677" i="2" s="1"/>
  <c r="S674" i="2"/>
  <c r="S677" i="2" s="1"/>
  <c r="Q674" i="2"/>
  <c r="Q677" i="2" s="1"/>
  <c r="T674" i="2"/>
  <c r="T677" i="2" s="1"/>
  <c r="U674" i="2"/>
  <c r="U677" i="2" s="1"/>
  <c r="D410" i="1"/>
  <c r="C410" i="1" s="1"/>
  <c r="D409" i="1"/>
  <c r="C409" i="1" s="1"/>
  <c r="M674" i="2"/>
  <c r="D408" i="1"/>
  <c r="C408" i="1" s="1"/>
  <c r="E412" i="1"/>
  <c r="G423" i="1"/>
  <c r="E703" i="2"/>
  <c r="J703" i="2"/>
  <c r="L699" i="2"/>
  <c r="L703" i="2"/>
  <c r="L704" i="2" s="1"/>
  <c r="L707" i="2" s="1"/>
  <c r="G703" i="2"/>
  <c r="I699" i="2"/>
  <c r="E699" i="2"/>
  <c r="J699" i="2"/>
  <c r="H703" i="2"/>
  <c r="G699" i="2"/>
  <c r="K699" i="2"/>
  <c r="F699" i="2"/>
  <c r="I703" i="2"/>
  <c r="H699" i="2"/>
  <c r="F703" i="2"/>
  <c r="K703" i="2"/>
  <c r="X699" i="2"/>
  <c r="W699" i="2"/>
  <c r="V699" i="2"/>
  <c r="U699" i="2"/>
  <c r="T699" i="2"/>
  <c r="S699" i="2"/>
  <c r="R699" i="2"/>
  <c r="Q699" i="2"/>
  <c r="D407" i="1"/>
  <c r="C407" i="1" s="1"/>
  <c r="D421" i="1"/>
  <c r="C421" i="1" s="1"/>
  <c r="G689" i="2"/>
  <c r="G692" i="2" s="1"/>
  <c r="H689" i="2"/>
  <c r="H692" i="2" s="1"/>
  <c r="I689" i="2"/>
  <c r="I692" i="2" s="1"/>
  <c r="J689" i="2"/>
  <c r="J692" i="2" s="1"/>
  <c r="X689" i="2"/>
  <c r="X692" i="2" s="1"/>
  <c r="K689" i="2"/>
  <c r="K692" i="2" s="1"/>
  <c r="E689" i="2"/>
  <c r="Q689" i="2" s="1"/>
  <c r="Q692" i="2" s="1"/>
  <c r="M688" i="2"/>
  <c r="F689" i="2"/>
  <c r="F692" i="2" s="1"/>
  <c r="M710" i="2"/>
  <c r="B725" i="2"/>
  <c r="C710" i="2"/>
  <c r="S104" i="2"/>
  <c r="S107" i="2" s="1"/>
  <c r="U104" i="2"/>
  <c r="U107" i="2" s="1"/>
  <c r="R104" i="2"/>
  <c r="R107" i="2" s="1"/>
  <c r="V104" i="2"/>
  <c r="V107" i="2" s="1"/>
  <c r="T104" i="2"/>
  <c r="T107" i="2" s="1"/>
  <c r="W104" i="2"/>
  <c r="W107" i="2" s="1"/>
  <c r="D52" i="1"/>
  <c r="C52" i="1" s="1"/>
  <c r="D61" i="1"/>
  <c r="C61" i="1" s="1"/>
  <c r="L28" i="2"/>
  <c r="L29" i="2" s="1"/>
  <c r="L32" i="2" s="1"/>
  <c r="L24" i="2"/>
  <c r="K43" i="2"/>
  <c r="K39" i="2"/>
  <c r="K88" i="2"/>
  <c r="K84" i="2"/>
  <c r="K28" i="2"/>
  <c r="K24" i="2"/>
  <c r="D69" i="1"/>
  <c r="C69" i="1" s="1"/>
  <c r="L39" i="2"/>
  <c r="L43" i="2"/>
  <c r="L44" i="2" s="1"/>
  <c r="L47" i="2" s="1"/>
  <c r="K69" i="2"/>
  <c r="K73" i="2"/>
  <c r="K58" i="2"/>
  <c r="K54" i="2"/>
  <c r="E150" i="1"/>
  <c r="E267" i="1"/>
  <c r="E240" i="1"/>
  <c r="E312" i="1"/>
  <c r="E186" i="1"/>
  <c r="E276" i="1"/>
  <c r="E348" i="1"/>
  <c r="E231" i="1"/>
  <c r="E339" i="1"/>
  <c r="E258" i="1"/>
  <c r="E321" i="1"/>
  <c r="E204" i="1"/>
  <c r="E303" i="1"/>
  <c r="E213" i="1"/>
  <c r="E222" i="1"/>
  <c r="E249" i="1"/>
  <c r="E411" i="1"/>
  <c r="J24" i="2"/>
  <c r="J28" i="2"/>
  <c r="J58" i="2"/>
  <c r="J54" i="2"/>
  <c r="D68" i="1"/>
  <c r="C68" i="1" s="1"/>
  <c r="J73" i="2"/>
  <c r="J69" i="2"/>
  <c r="J39" i="2"/>
  <c r="J43" i="2"/>
  <c r="J88" i="2"/>
  <c r="J84" i="2"/>
  <c r="E302" i="1"/>
  <c r="E167" i="1"/>
  <c r="E203" i="1"/>
  <c r="E176" i="1"/>
  <c r="E185" i="1"/>
  <c r="E212" i="1"/>
  <c r="E158" i="1"/>
  <c r="E266" i="1"/>
  <c r="E374" i="1"/>
  <c r="E401" i="1"/>
  <c r="E140" i="1"/>
  <c r="E338" i="1"/>
  <c r="E248" i="1"/>
  <c r="E347" i="1"/>
  <c r="E311" i="1"/>
  <c r="E284" i="1"/>
  <c r="E383" i="1"/>
  <c r="E392" i="1"/>
  <c r="E356" i="1"/>
  <c r="E221" i="1"/>
  <c r="E230" i="1"/>
  <c r="E365" i="1"/>
  <c r="E194" i="1"/>
  <c r="E320" i="1"/>
  <c r="E275" i="1"/>
  <c r="E329" i="1"/>
  <c r="E239" i="1"/>
  <c r="E149" i="1"/>
  <c r="E257" i="1"/>
  <c r="E293" i="1"/>
  <c r="I54" i="2"/>
  <c r="I58" i="2"/>
  <c r="D67" i="1"/>
  <c r="C67" i="1" s="1"/>
  <c r="I43" i="2"/>
  <c r="I39" i="2"/>
  <c r="I28" i="2"/>
  <c r="I24" i="2"/>
  <c r="I69" i="2"/>
  <c r="I73" i="2"/>
  <c r="I84" i="2"/>
  <c r="I88" i="2"/>
  <c r="E256" i="1"/>
  <c r="E211" i="1"/>
  <c r="E193" i="1"/>
  <c r="E364" i="1"/>
  <c r="E184" i="1"/>
  <c r="E175" i="1"/>
  <c r="E319" i="1"/>
  <c r="E337" i="1"/>
  <c r="E148" i="1"/>
  <c r="E274" i="1"/>
  <c r="E220" i="1"/>
  <c r="E382" i="1"/>
  <c r="E166" i="1"/>
  <c r="E355" i="1"/>
  <c r="E283" i="1"/>
  <c r="E238" i="1"/>
  <c r="E229" i="1"/>
  <c r="E346" i="1"/>
  <c r="E139" i="1"/>
  <c r="E157" i="1"/>
  <c r="E292" i="1"/>
  <c r="E373" i="1"/>
  <c r="E391" i="1"/>
  <c r="E328" i="1"/>
  <c r="E202" i="1"/>
  <c r="E265" i="1"/>
  <c r="E400" i="1"/>
  <c r="E247" i="1"/>
  <c r="E301" i="1"/>
  <c r="E310" i="1"/>
  <c r="H43" i="2"/>
  <c r="H39" i="2"/>
  <c r="H28" i="2"/>
  <c r="H24" i="2"/>
  <c r="H73" i="2"/>
  <c r="H69" i="2"/>
  <c r="H84" i="2"/>
  <c r="H88" i="2"/>
  <c r="D66" i="1"/>
  <c r="C66" i="1" s="1"/>
  <c r="H54" i="2"/>
  <c r="H58" i="2"/>
  <c r="E309" i="1"/>
  <c r="E318" i="1"/>
  <c r="E291" i="1"/>
  <c r="E237" i="1"/>
  <c r="E390" i="1"/>
  <c r="E138" i="1"/>
  <c r="E174" i="1"/>
  <c r="E345" i="1"/>
  <c r="E372" i="1"/>
  <c r="E273" i="1"/>
  <c r="E147" i="1"/>
  <c r="E399" i="1"/>
  <c r="E183" i="1"/>
  <c r="E327" i="1"/>
  <c r="E264" i="1"/>
  <c r="E336" i="1"/>
  <c r="E354" i="1"/>
  <c r="E255" i="1"/>
  <c r="E210" i="1"/>
  <c r="E219" i="1"/>
  <c r="E246" i="1"/>
  <c r="E282" i="1"/>
  <c r="E201" i="1"/>
  <c r="E165" i="1"/>
  <c r="E192" i="1"/>
  <c r="E300" i="1"/>
  <c r="E381" i="1"/>
  <c r="E228" i="1"/>
  <c r="E156" i="1"/>
  <c r="E363" i="1"/>
  <c r="G54" i="2"/>
  <c r="G58" i="2"/>
  <c r="G69" i="2"/>
  <c r="G73" i="2"/>
  <c r="G28" i="2"/>
  <c r="G24" i="2"/>
  <c r="G39" i="2"/>
  <c r="G43" i="2"/>
  <c r="G88" i="2"/>
  <c r="G84" i="2"/>
  <c r="D65" i="1"/>
  <c r="C65" i="1" s="1"/>
  <c r="E245" i="1"/>
  <c r="E137" i="1"/>
  <c r="E191" i="1"/>
  <c r="E227" i="1"/>
  <c r="E200" i="1"/>
  <c r="E182" i="1"/>
  <c r="E308" i="1"/>
  <c r="E389" i="1"/>
  <c r="E335" i="1"/>
  <c r="E290" i="1"/>
  <c r="E209" i="1"/>
  <c r="E155" i="1"/>
  <c r="E146" i="1"/>
  <c r="E263" i="1"/>
  <c r="E326" i="1"/>
  <c r="E254" i="1"/>
  <c r="E281" i="1"/>
  <c r="E353" i="1"/>
  <c r="E344" i="1"/>
  <c r="E371" i="1"/>
  <c r="E317" i="1"/>
  <c r="E398" i="1"/>
  <c r="E236" i="1"/>
  <c r="E380" i="1"/>
  <c r="E164" i="1"/>
  <c r="E173" i="1"/>
  <c r="E299" i="1"/>
  <c r="E362" i="1"/>
  <c r="E218" i="1"/>
  <c r="E272" i="1"/>
  <c r="F28" i="2"/>
  <c r="F24" i="2"/>
  <c r="D64" i="1"/>
  <c r="C64" i="1" s="1"/>
  <c r="F39" i="2"/>
  <c r="F43" i="2"/>
  <c r="F73" i="2"/>
  <c r="F69" i="2"/>
  <c r="F84" i="2"/>
  <c r="F88" i="2"/>
  <c r="F58" i="2"/>
  <c r="F54" i="2"/>
  <c r="E136" i="1"/>
  <c r="E388" i="1"/>
  <c r="E334" i="1"/>
  <c r="E379" i="1"/>
  <c r="E397" i="1"/>
  <c r="E307" i="1"/>
  <c r="E190" i="1"/>
  <c r="E145" i="1"/>
  <c r="E253" i="1"/>
  <c r="E217" i="1"/>
  <c r="E361" i="1"/>
  <c r="E244" i="1"/>
  <c r="E181" i="1"/>
  <c r="E280" i="1"/>
  <c r="E199" i="1"/>
  <c r="E271" i="1"/>
  <c r="E343" i="1"/>
  <c r="E208" i="1"/>
  <c r="E316" i="1"/>
  <c r="E352" i="1"/>
  <c r="E235" i="1"/>
  <c r="E226" i="1"/>
  <c r="E154" i="1"/>
  <c r="E289" i="1"/>
  <c r="E406" i="1"/>
  <c r="E163" i="1"/>
  <c r="E325" i="1"/>
  <c r="E298" i="1"/>
  <c r="E262" i="1"/>
  <c r="E172" i="1"/>
  <c r="E370" i="1"/>
  <c r="E84" i="2"/>
  <c r="E88" i="2"/>
  <c r="D315" i="1"/>
  <c r="C315" i="1" s="1"/>
  <c r="D279" i="1"/>
  <c r="C279" i="1" s="1"/>
  <c r="D225" i="1"/>
  <c r="C225" i="1" s="1"/>
  <c r="E54" i="2"/>
  <c r="E58" i="2"/>
  <c r="D288" i="1"/>
  <c r="C288" i="1" s="1"/>
  <c r="E69" i="2"/>
  <c r="E73" i="2"/>
  <c r="D153" i="1"/>
  <c r="C153" i="1" s="1"/>
  <c r="E24" i="2"/>
  <c r="E28" i="2"/>
  <c r="D261" i="1"/>
  <c r="C261" i="1" s="1"/>
  <c r="D360" i="1"/>
  <c r="C360" i="1" s="1"/>
  <c r="E43" i="2"/>
  <c r="E39" i="2"/>
  <c r="D351" i="1"/>
  <c r="C351" i="1" s="1"/>
  <c r="D252" i="1"/>
  <c r="C252" i="1" s="1"/>
  <c r="D144" i="1"/>
  <c r="C144" i="1" s="1"/>
  <c r="D189" i="1"/>
  <c r="C189" i="1" s="1"/>
  <c r="D180" i="1"/>
  <c r="C180" i="1" s="1"/>
  <c r="D405" i="1"/>
  <c r="C405" i="1" s="1"/>
  <c r="D270" i="1"/>
  <c r="C270" i="1" s="1"/>
  <c r="M527" i="2"/>
  <c r="M467" i="2"/>
  <c r="M377" i="2"/>
  <c r="M482" i="2"/>
  <c r="M257" i="2"/>
  <c r="M437" i="2"/>
  <c r="M602" i="2"/>
  <c r="E107" i="2"/>
  <c r="M104" i="2"/>
  <c r="M587" i="2"/>
  <c r="M422" i="2"/>
  <c r="M242" i="2"/>
  <c r="M317" i="2"/>
  <c r="M302" i="2"/>
  <c r="M677" i="2"/>
  <c r="M452" i="2"/>
  <c r="D88" i="1"/>
  <c r="C88" i="1" s="1"/>
  <c r="D73" i="1"/>
  <c r="C73" i="1" s="1"/>
  <c r="D76" i="1"/>
  <c r="C76" i="1" s="1"/>
  <c r="D74" i="1"/>
  <c r="C74" i="1" s="1"/>
  <c r="D77" i="1"/>
  <c r="C77" i="1" s="1"/>
  <c r="D75" i="1"/>
  <c r="C75" i="1" s="1"/>
  <c r="D78" i="1"/>
  <c r="C78" i="1" s="1"/>
  <c r="E79" i="1"/>
  <c r="Q9" i="2"/>
  <c r="A80" i="3"/>
  <c r="A255" i="3"/>
  <c r="A150" i="3"/>
  <c r="A115" i="3"/>
  <c r="B5" i="3"/>
  <c r="A45" i="3"/>
  <c r="A220" i="3"/>
  <c r="A185" i="3"/>
  <c r="H374" i="1" a="1"/>
  <c r="H311" i="1" a="1"/>
  <c r="H365" i="1" a="1"/>
  <c r="H391" i="1" a="1"/>
  <c r="H212" i="1" a="1"/>
  <c r="H166" i="1" a="1"/>
  <c r="H343" i="1" a="1"/>
  <c r="H338" i="1" a="1"/>
  <c r="H282" i="1" a="1"/>
  <c r="H336" i="1" a="1"/>
  <c r="H310" i="1" a="1"/>
  <c r="H247" i="1" a="1"/>
  <c r="H347" i="1" a="1"/>
  <c r="H184" i="1" a="1"/>
  <c r="H253" i="1" a="1"/>
  <c r="H327" i="1" a="1"/>
  <c r="H182" i="1" a="1"/>
  <c r="H154" i="1" a="1"/>
  <c r="H355" i="1" a="1"/>
  <c r="H249" i="1" a="1"/>
  <c r="H158" i="1" a="1"/>
  <c r="H175" i="1" a="1"/>
  <c r="H257" i="1" a="1"/>
  <c r="H406" i="1" a="1"/>
  <c r="H213" i="1" a="1"/>
  <c r="H371" i="1" a="1"/>
  <c r="H218" i="1" a="1"/>
  <c r="H334" i="1" a="1"/>
  <c r="H299" i="1" a="1"/>
  <c r="H146" i="1" a="1"/>
  <c r="H298" i="1" a="1"/>
  <c r="H185" i="1" a="1"/>
  <c r="H272" i="1" a="1"/>
  <c r="H221" i="1" a="1"/>
  <c r="H236" i="1" a="1"/>
  <c r="H271" i="1" a="1"/>
  <c r="H138" i="1" a="1"/>
  <c r="H147" i="1" a="1"/>
  <c r="H229" i="1" a="1"/>
  <c r="H267" i="1" a="1"/>
  <c r="H291" i="1" a="1"/>
  <c r="H281" i="1" a="1"/>
  <c r="H353" i="1" a="1"/>
  <c r="H173" i="1" a="1"/>
  <c r="H392" i="1" a="1"/>
  <c r="H163" i="1" a="1"/>
  <c r="H255" i="1" a="1"/>
  <c r="H192" i="1" a="1"/>
  <c r="H217" i="1" a="1"/>
  <c r="H339" i="1" a="1"/>
  <c r="H290" i="1" a="1"/>
  <c r="H354" i="1" a="1"/>
  <c r="H186" i="1" a="1"/>
  <c r="H70" i="1" a="1"/>
  <c r="H148" i="1" a="1"/>
  <c r="H300" i="1" a="1"/>
  <c r="H258" i="1" a="1"/>
  <c r="H329" i="1" a="1"/>
  <c r="H137" i="1" a="1"/>
  <c r="H308" i="1" a="1"/>
  <c r="H227" i="1" a="1"/>
  <c r="H219" i="1" a="1"/>
  <c r="H283" i="1" a="1"/>
  <c r="H379" i="1" a="1"/>
  <c r="H303" i="1" a="1"/>
  <c r="H302" i="1" a="1"/>
  <c r="H316" i="1" a="1"/>
  <c r="H370" i="1" a="1"/>
  <c r="H346" i="1" a="1"/>
  <c r="H211" i="1" a="1"/>
  <c r="H274" i="1" a="1"/>
  <c r="H372" i="1" a="1"/>
  <c r="H150" i="1" a="1"/>
  <c r="H273" i="1" a="1"/>
  <c r="H362" i="1" a="1"/>
  <c r="H344" i="1" a="1"/>
  <c r="H183" i="1" a="1"/>
  <c r="H382" i="1" a="1"/>
  <c r="H244" i="1" a="1"/>
  <c r="H200" i="1" a="1"/>
  <c r="H275" i="1" a="1"/>
  <c r="H231" i="1" a="1"/>
  <c r="H401" i="1" a="1"/>
  <c r="H390" i="1" a="1"/>
  <c r="H204" i="1" a="1"/>
  <c r="H193" i="1" a="1"/>
  <c r="H400" i="1" a="1"/>
  <c r="H262" i="1" a="1"/>
  <c r="H293" i="1" a="1"/>
  <c r="H157" i="1" a="1"/>
  <c r="H191" i="1" a="1"/>
  <c r="H373" i="1" a="1"/>
  <c r="H203" i="1" a="1"/>
  <c r="H149" i="1" a="1"/>
  <c r="H156" i="1" a="1"/>
  <c r="H266" i="1" a="1"/>
  <c r="H199" i="1" a="1"/>
  <c r="H399" i="1" a="1"/>
  <c r="H337" i="1" a="1"/>
  <c r="H246" i="1" a="1"/>
  <c r="H380" i="1" a="1"/>
  <c r="H326" i="1" a="1"/>
  <c r="H202" i="1" a="1"/>
  <c r="H276" i="1" a="1"/>
  <c r="H164" i="1" a="1"/>
  <c r="H240" i="1" a="1"/>
  <c r="H145" i="1" a="1"/>
  <c r="H79" i="1" a="1"/>
  <c r="H397" i="1" a="1"/>
  <c r="H238" i="1" a="1"/>
  <c r="H222" i="1" a="1"/>
  <c r="H174" i="1" a="1"/>
  <c r="H320" i="1" a="1"/>
  <c r="H230" i="1" a="1"/>
  <c r="H335" i="1" a="1"/>
  <c r="H208" i="1" a="1"/>
  <c r="H140" i="1" a="1"/>
  <c r="H412" i="1" a="1"/>
  <c r="H383" i="1" a="1"/>
  <c r="H201" i="1" a="1"/>
  <c r="H381" i="1" a="1"/>
  <c r="H318" i="1" a="1"/>
  <c r="H254" i="1" a="1"/>
  <c r="H226" i="1" a="1"/>
  <c r="H301" i="1" a="1"/>
  <c r="H348" i="1" a="1"/>
  <c r="H321" i="1" a="1"/>
  <c r="H239" i="1" a="1"/>
  <c r="H398" i="1" a="1"/>
  <c r="H155" i="1" a="1"/>
  <c r="H237" i="1" a="1"/>
  <c r="H345" i="1" a="1"/>
  <c r="H209" i="1" a="1"/>
  <c r="H356" i="1" a="1"/>
  <c r="H389" i="1" a="1"/>
  <c r="H235" i="1" a="1"/>
  <c r="H328" i="1" a="1"/>
  <c r="H245" i="1" a="1"/>
  <c r="H292" i="1" a="1"/>
  <c r="H312" i="1" a="1"/>
  <c r="H289" i="1" a="1"/>
  <c r="H284" i="1" a="1"/>
  <c r="H176" i="1" a="1"/>
  <c r="H325" i="1" a="1"/>
  <c r="H307" i="1" a="1"/>
  <c r="H264" i="1" a="1"/>
  <c r="H194" i="1" a="1"/>
  <c r="H364" i="1" a="1"/>
  <c r="H228" i="1" a="1"/>
  <c r="H363" i="1" a="1"/>
  <c r="H309" i="1" a="1"/>
  <c r="H248" i="1" a="1"/>
  <c r="H220" i="1" a="1"/>
  <c r="H256" i="1" a="1"/>
  <c r="H165" i="1" a="1"/>
  <c r="H181" i="1" a="1"/>
  <c r="H265" i="1" a="1"/>
  <c r="H263" i="1" a="1"/>
  <c r="H317" i="1" a="1"/>
  <c r="H210" i="1" a="1"/>
  <c r="H139" i="1" a="1"/>
  <c r="H388" i="1" a="1"/>
  <c r="H167" i="1" a="1"/>
  <c r="H190" i="1" a="1"/>
  <c r="H361" i="1" a="1"/>
  <c r="H136" i="1" a="1"/>
  <c r="H319" i="1" a="1"/>
  <c r="H411" i="1" a="1"/>
  <c r="H352" i="1" a="1"/>
  <c r="H280" i="1" a="1"/>
  <c r="H172" i="1" a="1"/>
  <c r="D324" i="1" a="1"/>
  <c r="D396" i="1" a="1"/>
  <c r="W39" i="2" a="1"/>
  <c r="D417" i="1" a="1"/>
  <c r="V39" i="2" a="1"/>
  <c r="K718" i="2" a="1"/>
  <c r="D86" i="1" a="1"/>
  <c r="D84" i="1" a="1"/>
  <c r="D415" i="1" a="1"/>
  <c r="D306" i="1" a="1"/>
  <c r="T24" i="2" a="1"/>
  <c r="W69" i="2" a="1"/>
  <c r="D82" i="1" a="1"/>
  <c r="W714" i="2" a="1"/>
  <c r="T39" i="2" a="1"/>
  <c r="Q24" i="2" a="1"/>
  <c r="D207" i="1" a="1"/>
  <c r="X9" i="2" a="1"/>
  <c r="D378" i="1" a="1"/>
  <c r="G432" i="1" a="1"/>
  <c r="R9" i="2" a="1"/>
  <c r="D297" i="1" a="1"/>
  <c r="D63" i="1" a="1"/>
  <c r="X84" i="2" a="1"/>
  <c r="D97" i="1" a="1"/>
  <c r="S84" i="2" a="1"/>
  <c r="J718" i="2" a="1"/>
  <c r="S24" i="2" a="1"/>
  <c r="I714" i="2" a="1"/>
  <c r="I718" i="2" a="1"/>
  <c r="L714" i="2" a="1"/>
  <c r="R39" i="2" a="1"/>
  <c r="Q54" i="2" a="1"/>
  <c r="T54" i="2" a="1"/>
  <c r="Q714" i="2" a="1"/>
  <c r="D234" i="1" a="1"/>
  <c r="R84" i="2" a="1"/>
  <c r="X69" i="2" a="1"/>
  <c r="H718" i="2" a="1"/>
  <c r="R24" i="2" a="1"/>
  <c r="G714" i="2" a="1"/>
  <c r="T84" i="2" a="1"/>
  <c r="F714" i="2" a="1"/>
  <c r="U54" i="2" a="1"/>
  <c r="T714" i="2" a="1"/>
  <c r="R54" i="2" a="1"/>
  <c r="D243" i="1" a="1"/>
  <c r="D416" i="1" a="1"/>
  <c r="D83" i="1" a="1"/>
  <c r="F718" i="2" a="1"/>
  <c r="S9" i="2" a="1"/>
  <c r="V9" i="2" a="1"/>
  <c r="D369" i="1" a="1"/>
  <c r="V714" i="2" a="1"/>
  <c r="U69" i="2" a="1"/>
  <c r="D162" i="1" a="1"/>
  <c r="W24" i="2" a="1"/>
  <c r="D420" i="1" a="1"/>
  <c r="D333" i="1" a="1"/>
  <c r="H714" i="2" a="1"/>
  <c r="U84" i="2" a="1"/>
  <c r="D135" i="1" a="1"/>
  <c r="D171" i="1" a="1"/>
  <c r="U39" i="2" a="1"/>
  <c r="T69" i="2" a="1"/>
  <c r="R69" i="2" a="1"/>
  <c r="D198" i="1" a="1"/>
  <c r="V84" i="2" a="1"/>
  <c r="S714" i="2" a="1"/>
  <c r="S39" i="2" a="1"/>
  <c r="V24" i="2" a="1"/>
  <c r="W54" i="2" a="1"/>
  <c r="U714" i="2" a="1"/>
  <c r="T9" i="2" a="1"/>
  <c r="X24" i="2" a="1"/>
  <c r="D418" i="1" a="1"/>
  <c r="D430" i="1" a="1"/>
  <c r="Q84" i="2" a="1"/>
  <c r="S69" i="2" a="1"/>
  <c r="R714" i="2" a="1"/>
  <c r="L718" i="2" a="1"/>
  <c r="U9" i="2" a="1"/>
  <c r="X714" i="2" a="1"/>
  <c r="E714" i="2" a="1"/>
  <c r="D34" i="1" a="1"/>
  <c r="K714" i="2" a="1"/>
  <c r="V69" i="2" a="1"/>
  <c r="V54" i="2" a="1"/>
  <c r="D85" i="1" a="1"/>
  <c r="Q69" i="2" a="1"/>
  <c r="D387" i="1" a="1"/>
  <c r="D87" i="1" a="1"/>
  <c r="G718" i="2" a="1"/>
  <c r="D342" i="1" a="1"/>
  <c r="D419" i="1" a="1"/>
  <c r="X39" i="2" a="1"/>
  <c r="E718" i="2" a="1"/>
  <c r="Q39" i="2" a="1"/>
  <c r="D216" i="1" a="1"/>
  <c r="S54" i="2" a="1"/>
  <c r="U24" i="2" a="1"/>
  <c r="X54" i="2" a="1"/>
  <c r="J714" i="2" a="1"/>
  <c r="D72" i="1" a="1"/>
  <c r="W84" i="2" a="1"/>
  <c r="D324" i="1" l="1"/>
  <c r="C324" i="1" s="1"/>
  <c r="E366" i="1"/>
  <c r="H366" i="1" a="1"/>
  <c r="H366" i="1" s="1"/>
  <c r="E159" i="1"/>
  <c r="D234" i="1"/>
  <c r="C234" i="1" s="1"/>
  <c r="H159" i="1" a="1"/>
  <c r="H159" i="1" s="1"/>
  <c r="D243" i="1"/>
  <c r="C243" i="1" s="1"/>
  <c r="D297" i="1"/>
  <c r="C297" i="1" s="1"/>
  <c r="M497" i="2"/>
  <c r="H357" i="1" a="1"/>
  <c r="H357" i="1" s="1"/>
  <c r="E141" i="1"/>
  <c r="E168" i="1"/>
  <c r="E357" i="1"/>
  <c r="D198" i="1"/>
  <c r="C198" i="1" s="1"/>
  <c r="D135" i="1"/>
  <c r="C135" i="1" s="1"/>
  <c r="H141" i="1" a="1"/>
  <c r="H141" i="1" s="1"/>
  <c r="D162" i="1"/>
  <c r="C162" i="1" s="1"/>
  <c r="D171" i="1"/>
  <c r="C171" i="1" s="1"/>
  <c r="D369" i="1"/>
  <c r="C369" i="1" s="1"/>
  <c r="D216" i="1"/>
  <c r="C216" i="1" s="1"/>
  <c r="D387" i="1"/>
  <c r="C387" i="1" s="1"/>
  <c r="H294" i="1" a="1"/>
  <c r="H294" i="1" s="1"/>
  <c r="H402" i="1" a="1"/>
  <c r="H402" i="1" s="1"/>
  <c r="E177" i="1"/>
  <c r="H168" i="1" a="1"/>
  <c r="H168" i="1" s="1"/>
  <c r="D207" i="1"/>
  <c r="C207" i="1" s="1"/>
  <c r="D306" i="1"/>
  <c r="C306" i="1" s="1"/>
  <c r="D396" i="1"/>
  <c r="C396" i="1" s="1"/>
  <c r="D342" i="1"/>
  <c r="C342" i="1" s="1"/>
  <c r="H330" i="1" a="1"/>
  <c r="H330" i="1" s="1"/>
  <c r="M347" i="2"/>
  <c r="E330" i="1"/>
  <c r="H177" i="1" a="1"/>
  <c r="H177" i="1" s="1"/>
  <c r="H195" i="1" a="1"/>
  <c r="H195" i="1" s="1"/>
  <c r="E375" i="1"/>
  <c r="E285" i="1"/>
  <c r="H384" i="1" a="1"/>
  <c r="H384" i="1" s="1"/>
  <c r="E294" i="1"/>
  <c r="H393" i="1" a="1"/>
  <c r="H393" i="1" s="1"/>
  <c r="E393" i="1"/>
  <c r="H375" i="1" a="1"/>
  <c r="H375" i="1" s="1"/>
  <c r="E195" i="1"/>
  <c r="E402" i="1"/>
  <c r="D378" i="1"/>
  <c r="C378" i="1" s="1"/>
  <c r="D333" i="1"/>
  <c r="C333" i="1" s="1"/>
  <c r="H65" i="1" a="1"/>
  <c r="H65" i="1" s="1"/>
  <c r="H285" i="1" a="1"/>
  <c r="H285" i="1" s="1"/>
  <c r="E384" i="1"/>
  <c r="E68" i="1"/>
  <c r="E407" i="1"/>
  <c r="E409" i="1"/>
  <c r="E408" i="1"/>
  <c r="R689" i="2"/>
  <c r="R692" i="2" s="1"/>
  <c r="T689" i="2"/>
  <c r="T692" i="2" s="1"/>
  <c r="H209" i="1"/>
  <c r="H309" i="1"/>
  <c r="H211" i="1"/>
  <c r="H258" i="1"/>
  <c r="H181" i="1"/>
  <c r="H344" i="1"/>
  <c r="H219" i="1"/>
  <c r="H149" i="1"/>
  <c r="H221" i="1"/>
  <c r="H338" i="1"/>
  <c r="H262" i="1"/>
  <c r="H237" i="1"/>
  <c r="H265" i="1"/>
  <c r="H355" i="1"/>
  <c r="H228" i="1"/>
  <c r="H194" i="1"/>
  <c r="H353" i="1"/>
  <c r="H381" i="1"/>
  <c r="H174" i="1"/>
  <c r="H148" i="1"/>
  <c r="H370" i="1"/>
  <c r="H199" i="1"/>
  <c r="H317" i="1"/>
  <c r="H146" i="1"/>
  <c r="H200" i="1"/>
  <c r="H327" i="1"/>
  <c r="H247" i="1"/>
  <c r="H329" i="1"/>
  <c r="H392" i="1"/>
  <c r="H401" i="1"/>
  <c r="H362" i="1"/>
  <c r="H255" i="1"/>
  <c r="H238" i="1"/>
  <c r="H412" i="1"/>
  <c r="H163" i="1"/>
  <c r="H226" i="1"/>
  <c r="H217" i="1"/>
  <c r="H307" i="1"/>
  <c r="H254" i="1"/>
  <c r="H363" i="1"/>
  <c r="H300" i="1"/>
  <c r="H282" i="1"/>
  <c r="H273" i="1"/>
  <c r="H138" i="1"/>
  <c r="H318" i="1"/>
  <c r="H230" i="1"/>
  <c r="H383" i="1"/>
  <c r="H172" i="1"/>
  <c r="H208" i="1"/>
  <c r="H280" i="1"/>
  <c r="H388" i="1"/>
  <c r="H380" i="1"/>
  <c r="H371" i="1"/>
  <c r="H155" i="1"/>
  <c r="H389" i="1"/>
  <c r="H227" i="1"/>
  <c r="H183" i="1"/>
  <c r="H390" i="1"/>
  <c r="H400" i="1"/>
  <c r="H193" i="1"/>
  <c r="H257" i="1"/>
  <c r="H275" i="1"/>
  <c r="H248" i="1"/>
  <c r="H374" i="1"/>
  <c r="H302" i="1"/>
  <c r="H249" i="1"/>
  <c r="H186" i="1"/>
  <c r="H308" i="1"/>
  <c r="H139" i="1"/>
  <c r="H253" i="1"/>
  <c r="H274" i="1"/>
  <c r="H348" i="1"/>
  <c r="H244" i="1"/>
  <c r="H222" i="1"/>
  <c r="H239" i="1"/>
  <c r="H356" i="1"/>
  <c r="H311" i="1"/>
  <c r="H158" i="1"/>
  <c r="H203" i="1"/>
  <c r="H276" i="1"/>
  <c r="H240" i="1"/>
  <c r="H372" i="1"/>
  <c r="H235" i="1"/>
  <c r="H165" i="1"/>
  <c r="H284" i="1"/>
  <c r="H213" i="1"/>
  <c r="H326" i="1"/>
  <c r="H354" i="1"/>
  <c r="H343" i="1"/>
  <c r="H136" i="1"/>
  <c r="H406" i="1"/>
  <c r="H290" i="1"/>
  <c r="H272" i="1"/>
  <c r="H292" i="1"/>
  <c r="H150" i="1"/>
  <c r="H361" i="1"/>
  <c r="H283" i="1"/>
  <c r="H266" i="1"/>
  <c r="H192" i="1"/>
  <c r="H346" i="1"/>
  <c r="H339" i="1"/>
  <c r="H352" i="1"/>
  <c r="H256" i="1"/>
  <c r="H263" i="1"/>
  <c r="H164" i="1"/>
  <c r="H365" i="1"/>
  <c r="H299" i="1"/>
  <c r="H191" i="1"/>
  <c r="H156" i="1"/>
  <c r="H391" i="1"/>
  <c r="H220" i="1"/>
  <c r="H319" i="1"/>
  <c r="H176" i="1"/>
  <c r="H303" i="1"/>
  <c r="H231" i="1"/>
  <c r="H397" i="1"/>
  <c r="H236" i="1"/>
  <c r="H246" i="1"/>
  <c r="H336" i="1"/>
  <c r="H373" i="1"/>
  <c r="H320" i="1"/>
  <c r="H182" i="1"/>
  <c r="H345" i="1"/>
  <c r="H310" i="1"/>
  <c r="H175" i="1"/>
  <c r="H267" i="1"/>
  <c r="H298" i="1"/>
  <c r="H145" i="1"/>
  <c r="H137" i="1"/>
  <c r="H399" i="1"/>
  <c r="H140" i="1"/>
  <c r="H312" i="1"/>
  <c r="H289" i="1"/>
  <c r="H271" i="1"/>
  <c r="H379" i="1"/>
  <c r="H173" i="1"/>
  <c r="H398" i="1"/>
  <c r="H201" i="1"/>
  <c r="H264" i="1"/>
  <c r="H301" i="1"/>
  <c r="H281" i="1"/>
  <c r="H210" i="1"/>
  <c r="H291" i="1"/>
  <c r="H202" i="1"/>
  <c r="H229" i="1"/>
  <c r="H166" i="1"/>
  <c r="H184" i="1"/>
  <c r="H293" i="1"/>
  <c r="H212" i="1"/>
  <c r="H167" i="1"/>
  <c r="H204" i="1"/>
  <c r="H190" i="1"/>
  <c r="H334" i="1"/>
  <c r="H218" i="1"/>
  <c r="H147" i="1"/>
  <c r="H325" i="1"/>
  <c r="H316" i="1"/>
  <c r="H335" i="1"/>
  <c r="H245" i="1"/>
  <c r="H364" i="1"/>
  <c r="H347" i="1"/>
  <c r="H154" i="1"/>
  <c r="H328" i="1"/>
  <c r="H157" i="1"/>
  <c r="H382" i="1"/>
  <c r="H337" i="1"/>
  <c r="H185" i="1"/>
  <c r="H411" i="1"/>
  <c r="H321" i="1"/>
  <c r="V689" i="2"/>
  <c r="V692" i="2" s="1"/>
  <c r="U689" i="2"/>
  <c r="U692" i="2" s="1"/>
  <c r="S689" i="2"/>
  <c r="S692" i="2" s="1"/>
  <c r="W689" i="2"/>
  <c r="W692" i="2" s="1"/>
  <c r="E410" i="1"/>
  <c r="L718" i="2"/>
  <c r="L719" i="2" s="1"/>
  <c r="L722" i="2" s="1"/>
  <c r="I718" i="2"/>
  <c r="G718" i="2"/>
  <c r="J714" i="2"/>
  <c r="F714" i="2"/>
  <c r="H718" i="2"/>
  <c r="J718" i="2"/>
  <c r="E714" i="2"/>
  <c r="K714" i="2"/>
  <c r="L714" i="2"/>
  <c r="I714" i="2"/>
  <c r="G714" i="2"/>
  <c r="E718" i="2"/>
  <c r="K718" i="2"/>
  <c r="F718" i="2"/>
  <c r="H714" i="2"/>
  <c r="X714" i="2"/>
  <c r="W714" i="2"/>
  <c r="V714" i="2"/>
  <c r="U714" i="2"/>
  <c r="T714" i="2"/>
  <c r="S714" i="2"/>
  <c r="R714" i="2"/>
  <c r="Q714" i="2"/>
  <c r="D419" i="1"/>
  <c r="C419" i="1" s="1"/>
  <c r="G432" i="1"/>
  <c r="D418" i="1"/>
  <c r="C418" i="1" s="1"/>
  <c r="D417" i="1"/>
  <c r="C417" i="1" s="1"/>
  <c r="D415" i="1"/>
  <c r="C415" i="1" s="1"/>
  <c r="D416" i="1"/>
  <c r="C416" i="1" s="1"/>
  <c r="D430" i="1"/>
  <c r="C430" i="1" s="1"/>
  <c r="D420" i="1"/>
  <c r="C420" i="1" s="1"/>
  <c r="M725" i="2"/>
  <c r="B740" i="2"/>
  <c r="C725" i="2"/>
  <c r="H704" i="2"/>
  <c r="H707" i="2" s="1"/>
  <c r="G704" i="2"/>
  <c r="G707" i="2" s="1"/>
  <c r="X704" i="2"/>
  <c r="X707" i="2" s="1"/>
  <c r="K704" i="2"/>
  <c r="K707" i="2" s="1"/>
  <c r="E692" i="2"/>
  <c r="M689" i="2"/>
  <c r="F704" i="2"/>
  <c r="F707" i="2" s="1"/>
  <c r="E421" i="1"/>
  <c r="J704" i="2"/>
  <c r="J707" i="2" s="1"/>
  <c r="I704" i="2"/>
  <c r="I707" i="2" s="1"/>
  <c r="M703" i="2"/>
  <c r="E704" i="2"/>
  <c r="Q704" i="2" s="1"/>
  <c r="Q707" i="2" s="1"/>
  <c r="H70" i="1"/>
  <c r="H79" i="1"/>
  <c r="E61" i="1"/>
  <c r="E52" i="1"/>
  <c r="E69" i="1"/>
  <c r="E67" i="1"/>
  <c r="X84" i="2"/>
  <c r="X39" i="2"/>
  <c r="X54" i="2"/>
  <c r="X69" i="2"/>
  <c r="W84" i="2"/>
  <c r="W39" i="2"/>
  <c r="W54" i="2"/>
  <c r="W69" i="2"/>
  <c r="X74" i="2"/>
  <c r="X77" i="2" s="1"/>
  <c r="K74" i="2"/>
  <c r="K77" i="2" s="1"/>
  <c r="K59" i="2"/>
  <c r="K62" i="2" s="1"/>
  <c r="X59" i="2"/>
  <c r="X62" i="2" s="1"/>
  <c r="X29" i="2"/>
  <c r="X32" i="2" s="1"/>
  <c r="K29" i="2"/>
  <c r="K32" i="2" s="1"/>
  <c r="X89" i="2"/>
  <c r="X92" i="2" s="1"/>
  <c r="K89" i="2"/>
  <c r="K92" i="2" s="1"/>
  <c r="X44" i="2"/>
  <c r="X47" i="2" s="1"/>
  <c r="K44" i="2"/>
  <c r="K47" i="2" s="1"/>
  <c r="V39" i="2"/>
  <c r="V69" i="2"/>
  <c r="V54" i="2"/>
  <c r="V84" i="2"/>
  <c r="J89" i="2"/>
  <c r="J92" i="2" s="1"/>
  <c r="J44" i="2"/>
  <c r="J47" i="2" s="1"/>
  <c r="J74" i="2"/>
  <c r="J77" i="2" s="1"/>
  <c r="J59" i="2"/>
  <c r="J62" i="2" s="1"/>
  <c r="J29" i="2"/>
  <c r="J32" i="2" s="1"/>
  <c r="U69" i="2"/>
  <c r="U54" i="2"/>
  <c r="U84" i="2"/>
  <c r="U39" i="2"/>
  <c r="I89" i="2"/>
  <c r="I92" i="2" s="1"/>
  <c r="I74" i="2"/>
  <c r="I77" i="2" s="1"/>
  <c r="I44" i="2"/>
  <c r="I47" i="2" s="1"/>
  <c r="I29" i="2"/>
  <c r="I32" i="2" s="1"/>
  <c r="I59" i="2"/>
  <c r="I62" i="2" s="1"/>
  <c r="T84" i="2"/>
  <c r="T39" i="2"/>
  <c r="T69" i="2"/>
  <c r="T54" i="2"/>
  <c r="H59" i="2"/>
  <c r="H62" i="2" s="1"/>
  <c r="E64" i="1"/>
  <c r="H74" i="2"/>
  <c r="H77" i="2" s="1"/>
  <c r="H29" i="2"/>
  <c r="H32" i="2" s="1"/>
  <c r="E66" i="1"/>
  <c r="H89" i="2"/>
  <c r="H92" i="2" s="1"/>
  <c r="H44" i="2"/>
  <c r="H47" i="2" s="1"/>
  <c r="S54" i="2"/>
  <c r="S69" i="2"/>
  <c r="S84" i="2"/>
  <c r="S39" i="2"/>
  <c r="G89" i="2"/>
  <c r="G92" i="2" s="1"/>
  <c r="E65" i="1"/>
  <c r="G44" i="2"/>
  <c r="G47" i="2" s="1"/>
  <c r="G29" i="2"/>
  <c r="G32" i="2" s="1"/>
  <c r="G74" i="2"/>
  <c r="G77" i="2" s="1"/>
  <c r="G59" i="2"/>
  <c r="G62" i="2" s="1"/>
  <c r="R84" i="2"/>
  <c r="R69" i="2"/>
  <c r="R39" i="2"/>
  <c r="R54" i="2"/>
  <c r="F59" i="2"/>
  <c r="F62" i="2" s="1"/>
  <c r="F89" i="2"/>
  <c r="F92" i="2" s="1"/>
  <c r="F74" i="2"/>
  <c r="F77" i="2" s="1"/>
  <c r="F44" i="2"/>
  <c r="F47" i="2" s="1"/>
  <c r="F29" i="2"/>
  <c r="F32" i="2" s="1"/>
  <c r="D63" i="1"/>
  <c r="C63" i="1" s="1"/>
  <c r="Q84" i="2"/>
  <c r="Q69" i="2"/>
  <c r="Q54" i="2"/>
  <c r="Q24" i="2"/>
  <c r="Q39" i="2"/>
  <c r="E405" i="1"/>
  <c r="E180" i="1"/>
  <c r="E360" i="1"/>
  <c r="E261" i="1"/>
  <c r="M58" i="2"/>
  <c r="E59" i="2"/>
  <c r="Q59" i="2" s="1"/>
  <c r="Q62" i="2" s="1"/>
  <c r="M107" i="2"/>
  <c r="E189" i="1"/>
  <c r="E270" i="1"/>
  <c r="M28" i="2"/>
  <c r="E29" i="2"/>
  <c r="Q29" i="2" s="1"/>
  <c r="Q32" i="2" s="1"/>
  <c r="E225" i="1"/>
  <c r="E144" i="1"/>
  <c r="E279" i="1"/>
  <c r="E252" i="1"/>
  <c r="E153" i="1"/>
  <c r="E315" i="1"/>
  <c r="M73" i="2"/>
  <c r="E74" i="2"/>
  <c r="Q74" i="2" s="1"/>
  <c r="Q77" i="2" s="1"/>
  <c r="M88" i="2"/>
  <c r="E89" i="2"/>
  <c r="Q89" i="2" s="1"/>
  <c r="Q92" i="2" s="1"/>
  <c r="M43" i="2"/>
  <c r="E44" i="2"/>
  <c r="Q44" i="2" s="1"/>
  <c r="Q47" i="2" s="1"/>
  <c r="E351" i="1"/>
  <c r="E288" i="1"/>
  <c r="V24" i="2"/>
  <c r="W24" i="2"/>
  <c r="T24" i="2"/>
  <c r="R24" i="2"/>
  <c r="X24" i="2"/>
  <c r="S24" i="2"/>
  <c r="U24" i="2"/>
  <c r="D97" i="1"/>
  <c r="C97" i="1" s="1"/>
  <c r="D87" i="1"/>
  <c r="C87" i="1" s="1"/>
  <c r="D85" i="1"/>
  <c r="C85" i="1" s="1"/>
  <c r="D84" i="1"/>
  <c r="C84" i="1" s="1"/>
  <c r="D83" i="1"/>
  <c r="C83" i="1" s="1"/>
  <c r="D82" i="1"/>
  <c r="C82" i="1" s="1"/>
  <c r="D86" i="1"/>
  <c r="C86" i="1" s="1"/>
  <c r="E88" i="1"/>
  <c r="D72" i="1"/>
  <c r="C72" i="1" s="1"/>
  <c r="E78" i="1"/>
  <c r="E77" i="1"/>
  <c r="E74" i="1"/>
  <c r="E76" i="1"/>
  <c r="E75" i="1"/>
  <c r="E73" i="1"/>
  <c r="D34" i="1"/>
  <c r="C34" i="1" s="1"/>
  <c r="X9" i="2"/>
  <c r="V9" i="2"/>
  <c r="U9" i="2"/>
  <c r="T9" i="2"/>
  <c r="S9" i="2"/>
  <c r="R9" i="2"/>
  <c r="H270" i="1" a="1"/>
  <c r="H279" i="1" a="1"/>
  <c r="H407" i="1" a="1"/>
  <c r="H52" i="1" a="1"/>
  <c r="H73" i="1" a="1"/>
  <c r="H77" i="1" a="1"/>
  <c r="H67" i="1" a="1"/>
  <c r="H410" i="1" a="1"/>
  <c r="H66" i="1" a="1"/>
  <c r="H288" i="1" a="1"/>
  <c r="H153" i="1" a="1"/>
  <c r="H408" i="1" a="1"/>
  <c r="H351" i="1" a="1"/>
  <c r="H69" i="1" a="1"/>
  <c r="H144" i="1" a="1"/>
  <c r="H180" i="1" a="1"/>
  <c r="H189" i="1" a="1"/>
  <c r="H74" i="1" a="1"/>
  <c r="H252" i="1" a="1"/>
  <c r="H421" i="1" a="1"/>
  <c r="H409" i="1" a="1"/>
  <c r="H76" i="1" a="1"/>
  <c r="H64" i="1" a="1"/>
  <c r="H261" i="1" a="1"/>
  <c r="H315" i="1" a="1"/>
  <c r="H225" i="1" a="1"/>
  <c r="H405" i="1" a="1"/>
  <c r="H78" i="1" a="1"/>
  <c r="H360" i="1" a="1"/>
  <c r="H61" i="1" a="1"/>
  <c r="H43" i="1" a="1"/>
  <c r="H68" i="1" a="1"/>
  <c r="H88" i="1" a="1"/>
  <c r="H75" i="1" a="1"/>
  <c r="D51" i="1" a="1"/>
  <c r="D424" i="1" a="1"/>
  <c r="D81" i="1" a="1"/>
  <c r="D29" i="1" a="1"/>
  <c r="D50" i="1" a="1"/>
  <c r="D93" i="1" a="1"/>
  <c r="S729" i="2" a="1"/>
  <c r="H729" i="2" a="1"/>
  <c r="F729" i="2" a="1"/>
  <c r="W729" i="2" a="1"/>
  <c r="Q729" i="2" a="1"/>
  <c r="D40" i="1" a="1"/>
  <c r="J729" i="2" a="1"/>
  <c r="D425" i="1" a="1"/>
  <c r="D38" i="1" a="1"/>
  <c r="I729" i="2" a="1"/>
  <c r="D32" i="1" a="1"/>
  <c r="D94" i="1" a="1"/>
  <c r="D428" i="1" a="1"/>
  <c r="G441" i="1" a="1"/>
  <c r="D57" i="1" a="1"/>
  <c r="X729" i="2" a="1"/>
  <c r="L733" i="2" a="1"/>
  <c r="D60" i="1" a="1"/>
  <c r="D96" i="1" a="1"/>
  <c r="K729" i="2" a="1"/>
  <c r="L729" i="2" a="1"/>
  <c r="K733" i="2" a="1"/>
  <c r="D95" i="1" a="1"/>
  <c r="D37" i="1" a="1"/>
  <c r="D46" i="1" a="1"/>
  <c r="D47" i="1" a="1"/>
  <c r="D58" i="1" a="1"/>
  <c r="U729" i="2" a="1"/>
  <c r="D31" i="1" a="1"/>
  <c r="E733" i="2" a="1"/>
  <c r="J733" i="2" a="1"/>
  <c r="D33" i="1" a="1"/>
  <c r="F733" i="2" a="1"/>
  <c r="G729" i="2" a="1"/>
  <c r="D49" i="1" a="1"/>
  <c r="R729" i="2" a="1"/>
  <c r="V729" i="2" a="1"/>
  <c r="D41" i="1" a="1"/>
  <c r="D48" i="1" a="1"/>
  <c r="D439" i="1" a="1"/>
  <c r="E729" i="2" a="1"/>
  <c r="D42" i="1" a="1"/>
  <c r="D106" i="1" a="1"/>
  <c r="T729" i="2" a="1"/>
  <c r="I733" i="2" a="1"/>
  <c r="D427" i="1" a="1"/>
  <c r="D429" i="1" a="1"/>
  <c r="D30" i="1" a="1"/>
  <c r="D28" i="1" a="1"/>
  <c r="G733" i="2" a="1"/>
  <c r="H733" i="2" a="1"/>
  <c r="D414" i="1" a="1"/>
  <c r="D56" i="1" a="1"/>
  <c r="D59" i="1" a="1"/>
  <c r="D92" i="1" a="1"/>
  <c r="D91" i="1" a="1"/>
  <c r="D426" i="1" a="1"/>
  <c r="D39" i="1" a="1"/>
  <c r="D55" i="1" a="1"/>
  <c r="H324" i="1" l="1" a="1"/>
  <c r="H324" i="1" s="1"/>
  <c r="E324" i="1"/>
  <c r="E243" i="1"/>
  <c r="E297" i="1"/>
  <c r="H243" i="1" a="1"/>
  <c r="H243" i="1" s="1"/>
  <c r="H297" i="1" a="1"/>
  <c r="H297" i="1" s="1"/>
  <c r="H234" i="1" a="1"/>
  <c r="H234" i="1" s="1"/>
  <c r="E198" i="1"/>
  <c r="E234" i="1"/>
  <c r="E171" i="1"/>
  <c r="E135" i="1"/>
  <c r="H135" i="1" a="1"/>
  <c r="H135" i="1" s="1"/>
  <c r="H369" i="1" a="1"/>
  <c r="H369" i="1" s="1"/>
  <c r="H198" i="1" a="1"/>
  <c r="H198" i="1" s="1"/>
  <c r="H216" i="1" a="1"/>
  <c r="H216" i="1" s="1"/>
  <c r="E387" i="1"/>
  <c r="E207" i="1"/>
  <c r="H171" i="1" a="1"/>
  <c r="H171" i="1" s="1"/>
  <c r="E216" i="1"/>
  <c r="H162" i="1" a="1"/>
  <c r="H162" i="1" s="1"/>
  <c r="H387" i="1" a="1"/>
  <c r="H387" i="1" s="1"/>
  <c r="H306" i="1" a="1"/>
  <c r="H306" i="1" s="1"/>
  <c r="H207" i="1" a="1"/>
  <c r="H207" i="1" s="1"/>
  <c r="E162" i="1"/>
  <c r="E369" i="1"/>
  <c r="E342" i="1"/>
  <c r="E396" i="1"/>
  <c r="H396" i="1" a="1"/>
  <c r="H396" i="1" s="1"/>
  <c r="H342" i="1" a="1"/>
  <c r="H342" i="1" s="1"/>
  <c r="E306" i="1"/>
  <c r="H378" i="1" a="1"/>
  <c r="H378" i="1" s="1"/>
  <c r="H333" i="1" a="1"/>
  <c r="H333" i="1" s="1"/>
  <c r="E378" i="1"/>
  <c r="E333" i="1"/>
  <c r="H64" i="1"/>
  <c r="H69" i="1"/>
  <c r="H67" i="1"/>
  <c r="S704" i="2"/>
  <c r="S707" i="2" s="1"/>
  <c r="R704" i="2"/>
  <c r="R707" i="2" s="1"/>
  <c r="V704" i="2"/>
  <c r="V707" i="2" s="1"/>
  <c r="H410" i="1"/>
  <c r="H279" i="1"/>
  <c r="H351" i="1"/>
  <c r="H408" i="1"/>
  <c r="H153" i="1"/>
  <c r="H288" i="1"/>
  <c r="H144" i="1"/>
  <c r="H252" i="1"/>
  <c r="H315" i="1"/>
  <c r="H407" i="1"/>
  <c r="H189" i="1"/>
  <c r="H261" i="1"/>
  <c r="H180" i="1"/>
  <c r="H225" i="1"/>
  <c r="H405" i="1"/>
  <c r="H360" i="1"/>
  <c r="H421" i="1"/>
  <c r="H270" i="1"/>
  <c r="H409" i="1"/>
  <c r="U704" i="2"/>
  <c r="U707" i="2" s="1"/>
  <c r="W704" i="2"/>
  <c r="W707" i="2" s="1"/>
  <c r="T704" i="2"/>
  <c r="T707" i="2" s="1"/>
  <c r="D424" i="1"/>
  <c r="C424" i="1" s="1"/>
  <c r="G441" i="1"/>
  <c r="D414" i="1"/>
  <c r="C414" i="1" s="1"/>
  <c r="D429" i="1"/>
  <c r="C429" i="1" s="1"/>
  <c r="D427" i="1"/>
  <c r="C427" i="1" s="1"/>
  <c r="D428" i="1"/>
  <c r="C428" i="1" s="1"/>
  <c r="D425" i="1"/>
  <c r="C425" i="1" s="1"/>
  <c r="D426" i="1"/>
  <c r="C426" i="1" s="1"/>
  <c r="J729" i="2"/>
  <c r="R729" i="2"/>
  <c r="F729" i="2"/>
  <c r="H729" i="2"/>
  <c r="E733" i="2"/>
  <c r="G729" i="2"/>
  <c r="T729" i="2"/>
  <c r="L729" i="2"/>
  <c r="I729" i="2"/>
  <c r="K733" i="2"/>
  <c r="W729" i="2"/>
  <c r="S729" i="2"/>
  <c r="J733" i="2"/>
  <c r="E729" i="2"/>
  <c r="Q729" i="2"/>
  <c r="G733" i="2"/>
  <c r="H733" i="2"/>
  <c r="X729" i="2"/>
  <c r="L733" i="2"/>
  <c r="L734" i="2" s="1"/>
  <c r="L737" i="2" s="1"/>
  <c r="I733" i="2"/>
  <c r="V729" i="2"/>
  <c r="U729" i="2"/>
  <c r="F733" i="2"/>
  <c r="K729" i="2"/>
  <c r="D439" i="1"/>
  <c r="C439" i="1" s="1"/>
  <c r="M740" i="2"/>
  <c r="C740" i="2"/>
  <c r="M704" i="2"/>
  <c r="E707" i="2"/>
  <c r="M692" i="2"/>
  <c r="E420" i="1"/>
  <c r="E430" i="1"/>
  <c r="E416" i="1"/>
  <c r="J719" i="2"/>
  <c r="J722" i="2" s="1"/>
  <c r="E415" i="1"/>
  <c r="H719" i="2"/>
  <c r="H722" i="2" s="1"/>
  <c r="E417" i="1"/>
  <c r="E418" i="1"/>
  <c r="F719" i="2"/>
  <c r="F722" i="2" s="1"/>
  <c r="G719" i="2"/>
  <c r="G722" i="2" s="1"/>
  <c r="K719" i="2"/>
  <c r="K722" i="2" s="1"/>
  <c r="X719" i="2"/>
  <c r="X722" i="2" s="1"/>
  <c r="I719" i="2"/>
  <c r="I722" i="2" s="1"/>
  <c r="E419" i="1"/>
  <c r="M718" i="2"/>
  <c r="E719" i="2"/>
  <c r="Q719" i="2" s="1"/>
  <c r="Q722" i="2" s="1"/>
  <c r="W59" i="2"/>
  <c r="W62" i="2" s="1"/>
  <c r="H66" i="1"/>
  <c r="H68" i="1"/>
  <c r="W74" i="2"/>
  <c r="W77" i="2" s="1"/>
  <c r="R89" i="2"/>
  <c r="R92" i="2" s="1"/>
  <c r="H88" i="1"/>
  <c r="H76" i="1"/>
  <c r="H74" i="1"/>
  <c r="H73" i="1"/>
  <c r="H77" i="1"/>
  <c r="H75" i="1"/>
  <c r="H78" i="1"/>
  <c r="W89" i="2"/>
  <c r="W92" i="2" s="1"/>
  <c r="T59" i="2"/>
  <c r="T62" i="2" s="1"/>
  <c r="V74" i="2"/>
  <c r="V77" i="2" s="1"/>
  <c r="R74" i="2"/>
  <c r="R77" i="2" s="1"/>
  <c r="S89" i="2"/>
  <c r="S92" i="2" s="1"/>
  <c r="V29" i="2"/>
  <c r="V32" i="2" s="1"/>
  <c r="T89" i="2"/>
  <c r="T92" i="2" s="1"/>
  <c r="W29" i="2"/>
  <c r="W32" i="2" s="1"/>
  <c r="H61" i="1"/>
  <c r="U29" i="2"/>
  <c r="U32" i="2" s="1"/>
  <c r="V59" i="2"/>
  <c r="V62" i="2" s="1"/>
  <c r="U89" i="2"/>
  <c r="U92" i="2" s="1"/>
  <c r="R44" i="2"/>
  <c r="R47" i="2" s="1"/>
  <c r="S59" i="2"/>
  <c r="S62" i="2" s="1"/>
  <c r="V89" i="2"/>
  <c r="V92" i="2" s="1"/>
  <c r="H52" i="1"/>
  <c r="U44" i="2"/>
  <c r="U47" i="2" s="1"/>
  <c r="W44" i="2"/>
  <c r="W47" i="2" s="1"/>
  <c r="U74" i="2"/>
  <c r="U77" i="2" s="1"/>
  <c r="T74" i="2"/>
  <c r="T77" i="2" s="1"/>
  <c r="S74" i="2"/>
  <c r="S77" i="2" s="1"/>
  <c r="S44" i="2"/>
  <c r="S47" i="2" s="1"/>
  <c r="U59" i="2"/>
  <c r="U62" i="2" s="1"/>
  <c r="H43" i="1"/>
  <c r="R59" i="2"/>
  <c r="R62" i="2" s="1"/>
  <c r="T44" i="2"/>
  <c r="T47" i="2" s="1"/>
  <c r="V44" i="2"/>
  <c r="V47" i="2" s="1"/>
  <c r="S29" i="2"/>
  <c r="S32" i="2" s="1"/>
  <c r="T29" i="2"/>
  <c r="T32" i="2" s="1"/>
  <c r="R29" i="2"/>
  <c r="R32" i="2" s="1"/>
  <c r="D42" i="1"/>
  <c r="C42" i="1" s="1"/>
  <c r="D51" i="1"/>
  <c r="C51" i="1" s="1"/>
  <c r="D60" i="1"/>
  <c r="C60" i="1" s="1"/>
  <c r="D41" i="1"/>
  <c r="C41" i="1" s="1"/>
  <c r="D50" i="1"/>
  <c r="C50" i="1" s="1"/>
  <c r="D59" i="1"/>
  <c r="C59" i="1" s="1"/>
  <c r="D49" i="1"/>
  <c r="C49" i="1" s="1"/>
  <c r="D58" i="1"/>
  <c r="C58" i="1" s="1"/>
  <c r="D40" i="1"/>
  <c r="C40" i="1" s="1"/>
  <c r="D48" i="1"/>
  <c r="C48" i="1" s="1"/>
  <c r="D39" i="1"/>
  <c r="C39" i="1" s="1"/>
  <c r="D57" i="1"/>
  <c r="C57" i="1" s="1"/>
  <c r="E63" i="1"/>
  <c r="D38" i="1"/>
  <c r="C38" i="1" s="1"/>
  <c r="D56" i="1"/>
  <c r="C56" i="1" s="1"/>
  <c r="D47" i="1"/>
  <c r="C47" i="1" s="1"/>
  <c r="D46" i="1"/>
  <c r="C46" i="1" s="1"/>
  <c r="D55" i="1"/>
  <c r="C55" i="1" s="1"/>
  <c r="D37" i="1"/>
  <c r="C37" i="1" s="1"/>
  <c r="E32" i="2"/>
  <c r="M32" i="2" s="1"/>
  <c r="M29" i="2"/>
  <c r="E62" i="2"/>
  <c r="M59" i="2"/>
  <c r="M74" i="2"/>
  <c r="E77" i="2"/>
  <c r="E92" i="2"/>
  <c r="M89" i="2"/>
  <c r="M44" i="2"/>
  <c r="E47" i="2"/>
  <c r="M47" i="2" s="1"/>
  <c r="D106" i="1"/>
  <c r="C106" i="1" s="1"/>
  <c r="D96" i="1"/>
  <c r="C96" i="1" s="1"/>
  <c r="D92" i="1"/>
  <c r="C92" i="1" s="1"/>
  <c r="D94" i="1"/>
  <c r="C94" i="1" s="1"/>
  <c r="D91" i="1"/>
  <c r="C91" i="1" s="1"/>
  <c r="D95" i="1"/>
  <c r="C95" i="1" s="1"/>
  <c r="D93" i="1"/>
  <c r="C93" i="1" s="1"/>
  <c r="E97" i="1"/>
  <c r="D81" i="1"/>
  <c r="C81" i="1" s="1"/>
  <c r="E86" i="1"/>
  <c r="E82" i="1"/>
  <c r="E83" i="1"/>
  <c r="E84" i="1"/>
  <c r="E85" i="1"/>
  <c r="E87" i="1"/>
  <c r="E72" i="1"/>
  <c r="D29" i="1"/>
  <c r="C29" i="1" s="1"/>
  <c r="D33" i="1"/>
  <c r="C33" i="1" s="1"/>
  <c r="D28" i="1"/>
  <c r="C28" i="1" s="1"/>
  <c r="D32" i="1"/>
  <c r="C32" i="1" s="1"/>
  <c r="D30" i="1"/>
  <c r="C30" i="1" s="1"/>
  <c r="D31" i="1"/>
  <c r="C31" i="1" s="1"/>
  <c r="E34" i="1"/>
  <c r="H85" i="1" a="1"/>
  <c r="H415" i="1" a="1"/>
  <c r="H34" i="1" a="1"/>
  <c r="H83" i="1" a="1"/>
  <c r="H420" i="1" a="1"/>
  <c r="H418" i="1" a="1"/>
  <c r="H97" i="1" a="1"/>
  <c r="H86" i="1" a="1"/>
  <c r="H430" i="1" a="1"/>
  <c r="H416" i="1" a="1"/>
  <c r="H82" i="1" a="1"/>
  <c r="H419" i="1" a="1"/>
  <c r="H417" i="1" a="1"/>
  <c r="H87" i="1" a="1"/>
  <c r="H72" i="1" a="1"/>
  <c r="H63" i="1" a="1"/>
  <c r="H84" i="1" a="1"/>
  <c r="D45" i="1" a="1"/>
  <c r="D423" i="1" a="1"/>
  <c r="W744" i="2" a="1"/>
  <c r="H748" i="2" a="1"/>
  <c r="D100" i="1" a="1"/>
  <c r="D90" i="1" a="1"/>
  <c r="D105" i="1" a="1"/>
  <c r="D103" i="1" a="1"/>
  <c r="J748" i="2" a="1"/>
  <c r="H744" i="2" a="1"/>
  <c r="D101" i="1" a="1"/>
  <c r="X744" i="2" a="1"/>
  <c r="I744" i="2" a="1"/>
  <c r="E748" i="2" a="1"/>
  <c r="D437" i="1" a="1"/>
  <c r="F744" i="2" a="1"/>
  <c r="U744" i="2" a="1"/>
  <c r="K744" i="2" a="1"/>
  <c r="G744" i="2" a="1"/>
  <c r="D104" i="1" a="1"/>
  <c r="D438" i="1" a="1"/>
  <c r="L744" i="2" a="1"/>
  <c r="Q744" i="2" a="1"/>
  <c r="J744" i="2" a="1"/>
  <c r="D102" i="1" a="1"/>
  <c r="F748" i="2" a="1"/>
  <c r="I748" i="2" a="1"/>
  <c r="E744" i="2" a="1"/>
  <c r="G748" i="2" a="1"/>
  <c r="L748" i="2" a="1"/>
  <c r="D433" i="1" a="1"/>
  <c r="D27" i="1" a="1"/>
  <c r="D115" i="1" a="1"/>
  <c r="T744" i="2" a="1"/>
  <c r="D36" i="1" a="1"/>
  <c r="R744" i="2" a="1"/>
  <c r="D434" i="1" a="1"/>
  <c r="D448" i="1" a="1"/>
  <c r="V744" i="2" a="1"/>
  <c r="S744" i="2" a="1"/>
  <c r="D435" i="1" a="1"/>
  <c r="K748" i="2" a="1"/>
  <c r="D436" i="1" a="1"/>
  <c r="G450" i="1" a="1"/>
  <c r="D54" i="1" a="1"/>
  <c r="V719" i="2" l="1"/>
  <c r="V722" i="2" s="1"/>
  <c r="T719" i="2"/>
  <c r="T722" i="2" s="1"/>
  <c r="S719" i="2"/>
  <c r="S722" i="2" s="1"/>
  <c r="W719" i="2"/>
  <c r="W722" i="2" s="1"/>
  <c r="H420" i="1"/>
  <c r="H415" i="1"/>
  <c r="H419" i="1"/>
  <c r="H418" i="1"/>
  <c r="H416" i="1"/>
  <c r="H417" i="1"/>
  <c r="H430" i="1"/>
  <c r="R719" i="2"/>
  <c r="R722" i="2" s="1"/>
  <c r="U719" i="2"/>
  <c r="U722" i="2" s="1"/>
  <c r="D436" i="1"/>
  <c r="C436" i="1" s="1"/>
  <c r="G450" i="1"/>
  <c r="D438" i="1"/>
  <c r="C438" i="1" s="1"/>
  <c r="D435" i="1"/>
  <c r="C435" i="1" s="1"/>
  <c r="D434" i="1"/>
  <c r="C434" i="1" s="1"/>
  <c r="D448" i="1"/>
  <c r="C448" i="1" s="1"/>
  <c r="D433" i="1"/>
  <c r="C433" i="1" s="1"/>
  <c r="D423" i="1"/>
  <c r="C423" i="1" s="1"/>
  <c r="D437" i="1"/>
  <c r="C437" i="1" s="1"/>
  <c r="U744" i="2"/>
  <c r="T744" i="2"/>
  <c r="F748" i="2"/>
  <c r="Q744" i="2"/>
  <c r="V744" i="2"/>
  <c r="L744" i="2"/>
  <c r="G748" i="2"/>
  <c r="H744" i="2"/>
  <c r="J744" i="2"/>
  <c r="G744" i="2"/>
  <c r="J748" i="2"/>
  <c r="S744" i="2"/>
  <c r="E748" i="2"/>
  <c r="H748" i="2"/>
  <c r="R744" i="2"/>
  <c r="E744" i="2"/>
  <c r="F744" i="2"/>
  <c r="W744" i="2"/>
  <c r="K744" i="2"/>
  <c r="X744" i="2"/>
  <c r="K748" i="2"/>
  <c r="I744" i="2"/>
  <c r="L748" i="2"/>
  <c r="L749" i="2" s="1"/>
  <c r="L752" i="2" s="1"/>
  <c r="I748" i="2"/>
  <c r="E439" i="1"/>
  <c r="J734" i="2"/>
  <c r="J737" i="2" s="1"/>
  <c r="E426" i="1"/>
  <c r="F734" i="2"/>
  <c r="F737" i="2" s="1"/>
  <c r="E425" i="1"/>
  <c r="X734" i="2"/>
  <c r="X737" i="2" s="1"/>
  <c r="K734" i="2"/>
  <c r="K737" i="2" s="1"/>
  <c r="E428" i="1"/>
  <c r="E427" i="1"/>
  <c r="I734" i="2"/>
  <c r="I737" i="2" s="1"/>
  <c r="E429" i="1"/>
  <c r="M719" i="2"/>
  <c r="E722" i="2"/>
  <c r="E414" i="1"/>
  <c r="M707" i="2"/>
  <c r="H734" i="2"/>
  <c r="H737" i="2" s="1"/>
  <c r="E734" i="2"/>
  <c r="Q734" i="2" s="1"/>
  <c r="Q737" i="2" s="1"/>
  <c r="M733" i="2"/>
  <c r="G734" i="2"/>
  <c r="G737" i="2" s="1"/>
  <c r="E424" i="1"/>
  <c r="H63" i="1"/>
  <c r="H97" i="1"/>
  <c r="H83" i="1"/>
  <c r="H82" i="1"/>
  <c r="H87" i="1"/>
  <c r="H86" i="1"/>
  <c r="H85" i="1"/>
  <c r="H84" i="1"/>
  <c r="H72" i="1"/>
  <c r="H34" i="1"/>
  <c r="E60" i="1"/>
  <c r="E51" i="1"/>
  <c r="E42" i="1"/>
  <c r="E59" i="1"/>
  <c r="E50" i="1"/>
  <c r="E41" i="1"/>
  <c r="E40" i="1"/>
  <c r="E58" i="1"/>
  <c r="E49" i="1"/>
  <c r="E57" i="1"/>
  <c r="E39" i="1"/>
  <c r="E48" i="1"/>
  <c r="E38" i="1"/>
  <c r="E47" i="1"/>
  <c r="E56" i="1"/>
  <c r="E37" i="1"/>
  <c r="E46" i="1"/>
  <c r="E55" i="1"/>
  <c r="D54" i="1"/>
  <c r="C54" i="1" s="1"/>
  <c r="D45" i="1"/>
  <c r="C45" i="1" s="1"/>
  <c r="D36" i="1"/>
  <c r="C36" i="1" s="1"/>
  <c r="M92" i="2"/>
  <c r="M77" i="2"/>
  <c r="M62" i="2"/>
  <c r="D115" i="1"/>
  <c r="C115" i="1" s="1"/>
  <c r="D104" i="1"/>
  <c r="C104" i="1" s="1"/>
  <c r="D102" i="1"/>
  <c r="C102" i="1" s="1"/>
  <c r="D101" i="1"/>
  <c r="C101" i="1" s="1"/>
  <c r="D103" i="1"/>
  <c r="C103" i="1" s="1"/>
  <c r="D105" i="1"/>
  <c r="C105" i="1" s="1"/>
  <c r="D100" i="1"/>
  <c r="C100" i="1" s="1"/>
  <c r="E106" i="1"/>
  <c r="D90" i="1"/>
  <c r="C90" i="1" s="1"/>
  <c r="E93" i="1"/>
  <c r="E95" i="1"/>
  <c r="E91" i="1"/>
  <c r="E92" i="1"/>
  <c r="E94" i="1"/>
  <c r="E96" i="1"/>
  <c r="E81" i="1"/>
  <c r="D27" i="1"/>
  <c r="C27" i="1" s="1"/>
  <c r="E31" i="1"/>
  <c r="E30" i="1"/>
  <c r="E29" i="1"/>
  <c r="E32" i="1"/>
  <c r="E28" i="1"/>
  <c r="E33" i="1"/>
  <c r="H428" i="1" a="1"/>
  <c r="H40" i="1" a="1"/>
  <c r="H28" i="1" a="1"/>
  <c r="H91" i="1" a="1"/>
  <c r="H92" i="1" a="1"/>
  <c r="H60" i="1" a="1"/>
  <c r="H55" i="1" a="1"/>
  <c r="H58" i="1" a="1"/>
  <c r="H57" i="1" a="1"/>
  <c r="H429" i="1" a="1"/>
  <c r="H51" i="1" a="1"/>
  <c r="H33" i="1" a="1"/>
  <c r="H414" i="1" a="1"/>
  <c r="H42" i="1" a="1"/>
  <c r="H37" i="1" a="1"/>
  <c r="H39" i="1" a="1"/>
  <c r="H41" i="1" a="1"/>
  <c r="H32" i="1" a="1"/>
  <c r="H426" i="1" a="1"/>
  <c r="H439" i="1" a="1"/>
  <c r="H30" i="1" a="1"/>
  <c r="H81" i="1" a="1"/>
  <c r="H50" i="1" a="1"/>
  <c r="H106" i="1" a="1"/>
  <c r="H94" i="1" a="1"/>
  <c r="H96" i="1" a="1"/>
  <c r="H59" i="1" a="1"/>
  <c r="H427" i="1" a="1"/>
  <c r="H93" i="1" a="1"/>
  <c r="H424" i="1" a="1"/>
  <c r="H31" i="1" a="1"/>
  <c r="H38" i="1" a="1"/>
  <c r="H48" i="1" a="1"/>
  <c r="H46" i="1" a="1"/>
  <c r="H49" i="1" a="1"/>
  <c r="H29" i="1" a="1"/>
  <c r="H425" i="1" a="1"/>
  <c r="H95" i="1" a="1"/>
  <c r="H56" i="1" a="1"/>
  <c r="H47" i="1" a="1"/>
  <c r="D114" i="1" a="1"/>
  <c r="D445" i="1" a="1"/>
  <c r="D124" i="1" a="1"/>
  <c r="D446" i="1" a="1"/>
  <c r="D99" i="1" a="1"/>
  <c r="D112" i="1" a="1"/>
  <c r="D111" i="1" a="1"/>
  <c r="D447" i="1" a="1"/>
  <c r="D444" i="1" a="1"/>
  <c r="D110" i="1" a="1"/>
  <c r="D443" i="1" a="1"/>
  <c r="D432" i="1" a="1"/>
  <c r="D113" i="1" a="1"/>
  <c r="D442" i="1" a="1"/>
  <c r="D457" i="1" a="1"/>
  <c r="D109" i="1" a="1"/>
  <c r="U734" i="2" l="1"/>
  <c r="U737" i="2" s="1"/>
  <c r="W734" i="2"/>
  <c r="W737" i="2" s="1"/>
  <c r="T734" i="2"/>
  <c r="T737" i="2" s="1"/>
  <c r="S734" i="2"/>
  <c r="S737" i="2" s="1"/>
  <c r="R734" i="2"/>
  <c r="R737" i="2" s="1"/>
  <c r="H414" i="1"/>
  <c r="H426" i="1"/>
  <c r="H424" i="1"/>
  <c r="H428" i="1"/>
  <c r="H439" i="1"/>
  <c r="H429" i="1"/>
  <c r="H425" i="1"/>
  <c r="H427" i="1"/>
  <c r="V734" i="2"/>
  <c r="V737" i="2" s="1"/>
  <c r="D432" i="1"/>
  <c r="C432" i="1" s="1"/>
  <c r="D446" i="1"/>
  <c r="C446" i="1" s="1"/>
  <c r="D447" i="1"/>
  <c r="C447" i="1" s="1"/>
  <c r="D443" i="1"/>
  <c r="C443" i="1" s="1"/>
  <c r="D445" i="1"/>
  <c r="C445" i="1" s="1"/>
  <c r="D444" i="1"/>
  <c r="C444" i="1" s="1"/>
  <c r="D457" i="1"/>
  <c r="C457" i="1" s="1"/>
  <c r="D442" i="1"/>
  <c r="C442" i="1" s="1"/>
  <c r="E434" i="1"/>
  <c r="G749" i="2"/>
  <c r="G752" i="2" s="1"/>
  <c r="E435" i="1"/>
  <c r="E438" i="1"/>
  <c r="M722" i="2"/>
  <c r="F749" i="2"/>
  <c r="F752" i="2" s="1"/>
  <c r="E436" i="1"/>
  <c r="H749" i="2"/>
  <c r="H752" i="2" s="1"/>
  <c r="M748" i="2"/>
  <c r="E749" i="2"/>
  <c r="Q749" i="2" s="1"/>
  <c r="Q752" i="2" s="1"/>
  <c r="M734" i="2"/>
  <c r="E737" i="2"/>
  <c r="I749" i="2"/>
  <c r="I752" i="2" s="1"/>
  <c r="E437" i="1"/>
  <c r="J749" i="2"/>
  <c r="J752" i="2" s="1"/>
  <c r="E423" i="1"/>
  <c r="E433" i="1"/>
  <c r="X749" i="2"/>
  <c r="X752" i="2" s="1"/>
  <c r="K749" i="2"/>
  <c r="K752" i="2" s="1"/>
  <c r="E448" i="1"/>
  <c r="H106" i="1"/>
  <c r="H92" i="1"/>
  <c r="H95" i="1"/>
  <c r="H91" i="1"/>
  <c r="H96" i="1"/>
  <c r="H94" i="1"/>
  <c r="H93" i="1"/>
  <c r="H81" i="1"/>
  <c r="H57" i="1"/>
  <c r="H59" i="1"/>
  <c r="H56" i="1"/>
  <c r="H55" i="1"/>
  <c r="H58" i="1"/>
  <c r="H60" i="1"/>
  <c r="H47" i="1"/>
  <c r="H48" i="1"/>
  <c r="H51" i="1"/>
  <c r="H49" i="1"/>
  <c r="H50" i="1"/>
  <c r="H46" i="1"/>
  <c r="H42" i="1"/>
  <c r="H37" i="1"/>
  <c r="H41" i="1"/>
  <c r="H38" i="1"/>
  <c r="H39" i="1"/>
  <c r="H40" i="1"/>
  <c r="H31" i="1"/>
  <c r="H28" i="1"/>
  <c r="H32" i="1"/>
  <c r="H29" i="1"/>
  <c r="H30" i="1"/>
  <c r="H33" i="1"/>
  <c r="E36" i="1"/>
  <c r="E45" i="1"/>
  <c r="E54" i="1"/>
  <c r="D124" i="1"/>
  <c r="C124" i="1" s="1"/>
  <c r="D113" i="1"/>
  <c r="C113" i="1" s="1"/>
  <c r="D111" i="1"/>
  <c r="C111" i="1" s="1"/>
  <c r="D110" i="1"/>
  <c r="C110" i="1" s="1"/>
  <c r="D109" i="1"/>
  <c r="C109" i="1" s="1"/>
  <c r="D112" i="1"/>
  <c r="C112" i="1" s="1"/>
  <c r="D114" i="1"/>
  <c r="C114" i="1" s="1"/>
  <c r="E115" i="1"/>
  <c r="D99" i="1"/>
  <c r="C99" i="1" s="1"/>
  <c r="E100" i="1"/>
  <c r="E105" i="1"/>
  <c r="E103" i="1"/>
  <c r="E101" i="1"/>
  <c r="E102" i="1"/>
  <c r="E104" i="1"/>
  <c r="E90" i="1"/>
  <c r="E27" i="1"/>
  <c r="H100" i="1" a="1"/>
  <c r="H434" i="1" a="1"/>
  <c r="H101" i="1" a="1"/>
  <c r="H437" i="1" a="1"/>
  <c r="H435" i="1" a="1"/>
  <c r="H115" i="1" a="1"/>
  <c r="H423" i="1" a="1"/>
  <c r="H105" i="1" a="1"/>
  <c r="H54" i="1" a="1"/>
  <c r="H104" i="1" a="1"/>
  <c r="H103" i="1" a="1"/>
  <c r="H448" i="1" a="1"/>
  <c r="H433" i="1" a="1"/>
  <c r="H36" i="1" a="1"/>
  <c r="H102" i="1" a="1"/>
  <c r="H45" i="1" a="1"/>
  <c r="H27" i="1" a="1"/>
  <c r="H438" i="1" a="1"/>
  <c r="H436" i="1" a="1"/>
  <c r="H90" i="1" a="1"/>
  <c r="D451" i="1" a="1"/>
  <c r="D119" i="1" a="1"/>
  <c r="D118" i="1" a="1"/>
  <c r="D120" i="1" a="1"/>
  <c r="D456" i="1" a="1"/>
  <c r="D455" i="1" a="1"/>
  <c r="D452" i="1" a="1"/>
  <c r="D108" i="1" a="1"/>
  <c r="D133" i="1" a="1"/>
  <c r="D453" i="1" a="1"/>
  <c r="D122" i="1" a="1"/>
  <c r="D123" i="1" a="1"/>
  <c r="D121" i="1" a="1"/>
  <c r="D454" i="1" a="1"/>
  <c r="D441" i="1" a="1"/>
  <c r="U749" i="2" l="1"/>
  <c r="U752" i="2" s="1"/>
  <c r="V749" i="2"/>
  <c r="V752" i="2" s="1"/>
  <c r="W749" i="2"/>
  <c r="W752" i="2" s="1"/>
  <c r="H115" i="1"/>
  <c r="H436" i="1"/>
  <c r="H437" i="1"/>
  <c r="H448" i="1"/>
  <c r="H434" i="1"/>
  <c r="H435" i="1"/>
  <c r="H433" i="1"/>
  <c r="H438" i="1"/>
  <c r="H423" i="1"/>
  <c r="T749" i="2"/>
  <c r="T752" i="2" s="1"/>
  <c r="S749" i="2"/>
  <c r="S752" i="2" s="1"/>
  <c r="R749" i="2"/>
  <c r="R752" i="2" s="1"/>
  <c r="D441" i="1"/>
  <c r="C441" i="1" s="1"/>
  <c r="D455" i="1"/>
  <c r="C455" i="1" s="1"/>
  <c r="D453" i="1"/>
  <c r="C453" i="1" s="1"/>
  <c r="D452" i="1"/>
  <c r="C452" i="1" s="1"/>
  <c r="D456" i="1"/>
  <c r="C456" i="1" s="1"/>
  <c r="D454" i="1"/>
  <c r="C454" i="1" s="1"/>
  <c r="D451" i="1"/>
  <c r="C451" i="1" s="1"/>
  <c r="M737" i="2"/>
  <c r="M749" i="2"/>
  <c r="E752" i="2"/>
  <c r="E444" i="1"/>
  <c r="E445" i="1"/>
  <c r="E443" i="1"/>
  <c r="E447" i="1"/>
  <c r="E446" i="1"/>
  <c r="E432" i="1"/>
  <c r="E442" i="1"/>
  <c r="E457" i="1"/>
  <c r="H100" i="1"/>
  <c r="H105" i="1"/>
  <c r="H104" i="1"/>
  <c r="H102" i="1"/>
  <c r="H101" i="1"/>
  <c r="H103" i="1"/>
  <c r="H90" i="1"/>
  <c r="H54" i="1"/>
  <c r="H45" i="1"/>
  <c r="H36" i="1"/>
  <c r="H27" i="1"/>
  <c r="D133" i="1"/>
  <c r="C133" i="1" s="1"/>
  <c r="D122" i="1"/>
  <c r="C122" i="1" s="1"/>
  <c r="D118" i="1"/>
  <c r="C118" i="1" s="1"/>
  <c r="D119" i="1"/>
  <c r="C119" i="1" s="1"/>
  <c r="D120" i="1"/>
  <c r="C120" i="1" s="1"/>
  <c r="D123" i="1"/>
  <c r="C123" i="1" s="1"/>
  <c r="D121" i="1"/>
  <c r="C121" i="1" s="1"/>
  <c r="E124" i="1"/>
  <c r="D108" i="1"/>
  <c r="C108" i="1" s="1"/>
  <c r="E112" i="1"/>
  <c r="E110" i="1"/>
  <c r="E111" i="1"/>
  <c r="E114" i="1"/>
  <c r="E109" i="1"/>
  <c r="E113" i="1"/>
  <c r="E99" i="1"/>
  <c r="H109" i="1" a="1"/>
  <c r="H112" i="1" a="1"/>
  <c r="H447" i="1" a="1"/>
  <c r="H99" i="1" a="1"/>
  <c r="H110" i="1" a="1"/>
  <c r="H432" i="1" a="1"/>
  <c r="H124" i="1" a="1"/>
  <c r="H114" i="1" a="1"/>
  <c r="H113" i="1" a="1"/>
  <c r="H446" i="1" a="1"/>
  <c r="H444" i="1" a="1"/>
  <c r="H111" i="1" a="1"/>
  <c r="H445" i="1" a="1"/>
  <c r="H443" i="1" a="1"/>
  <c r="H442" i="1" a="1"/>
  <c r="H457" i="1" a="1"/>
  <c r="D127" i="1" a="1"/>
  <c r="D131" i="1" a="1"/>
  <c r="D129" i="1" a="1"/>
  <c r="D132" i="1" a="1"/>
  <c r="D130" i="1" a="1"/>
  <c r="D128" i="1" a="1"/>
  <c r="D117" i="1" a="1"/>
  <c r="D450" i="1" a="1"/>
  <c r="H110" i="1" l="1"/>
  <c r="H446" i="1"/>
  <c r="H112" i="1"/>
  <c r="H457" i="1"/>
  <c r="H444" i="1"/>
  <c r="H442" i="1"/>
  <c r="H114" i="1"/>
  <c r="H443" i="1"/>
  <c r="H109" i="1"/>
  <c r="H447" i="1"/>
  <c r="H124" i="1"/>
  <c r="H111" i="1"/>
  <c r="H432" i="1"/>
  <c r="H113" i="1"/>
  <c r="H445" i="1"/>
  <c r="D450" i="1"/>
  <c r="C450" i="1" s="1"/>
  <c r="E454" i="1"/>
  <c r="E455" i="1"/>
  <c r="E451" i="1"/>
  <c r="E456" i="1"/>
  <c r="E452" i="1"/>
  <c r="E453" i="1"/>
  <c r="E441" i="1"/>
  <c r="M752" i="2"/>
  <c r="H99" i="1"/>
  <c r="D130" i="1"/>
  <c r="C130" i="1" s="1"/>
  <c r="D127" i="1"/>
  <c r="C127" i="1" s="1"/>
  <c r="D131" i="1"/>
  <c r="C131" i="1" s="1"/>
  <c r="D128" i="1"/>
  <c r="C128" i="1" s="1"/>
  <c r="D129" i="1"/>
  <c r="C129" i="1" s="1"/>
  <c r="D132" i="1"/>
  <c r="C132" i="1" s="1"/>
  <c r="E133" i="1"/>
  <c r="D117" i="1"/>
  <c r="C117" i="1" s="1"/>
  <c r="E123" i="1"/>
  <c r="E121" i="1"/>
  <c r="E120" i="1"/>
  <c r="E119" i="1"/>
  <c r="E118" i="1"/>
  <c r="E122" i="1"/>
  <c r="E108" i="1"/>
  <c r="S5" i="2"/>
  <c r="Q5" i="2"/>
  <c r="F12" i="2" s="1" a="1"/>
  <c r="H454" i="1" a="1"/>
  <c r="H122" i="1" a="1"/>
  <c r="H451" i="1" a="1"/>
  <c r="H455" i="1" a="1"/>
  <c r="H120" i="1" a="1"/>
  <c r="H452" i="1" a="1"/>
  <c r="H119" i="1" a="1"/>
  <c r="H456" i="1" a="1"/>
  <c r="H121" i="1" a="1"/>
  <c r="H441" i="1" a="1"/>
  <c r="H108" i="1" a="1"/>
  <c r="H118" i="1" a="1"/>
  <c r="H133" i="1" a="1"/>
  <c r="H123" i="1" a="1"/>
  <c r="H453" i="1" a="1"/>
  <c r="D126" i="1" a="1"/>
  <c r="H12" i="2" l="1" a="1"/>
  <c r="H12" i="2" s="1"/>
  <c r="G12" i="2" a="1"/>
  <c r="G12" i="2" s="1"/>
  <c r="L12" i="2" a="1"/>
  <c r="L12" i="2" s="1"/>
  <c r="K12" i="2" a="1"/>
  <c r="K12" i="2" s="1"/>
  <c r="E12" i="2" a="1"/>
  <c r="E12" i="2" s="1"/>
  <c r="J12" i="2" a="1"/>
  <c r="J12" i="2" s="1"/>
  <c r="I12" i="2" a="1"/>
  <c r="I12" i="2" s="1"/>
  <c r="F12" i="2"/>
  <c r="H452" i="1"/>
  <c r="H456" i="1"/>
  <c r="H123" i="1"/>
  <c r="H119" i="1"/>
  <c r="H133" i="1"/>
  <c r="H451" i="1"/>
  <c r="H108" i="1"/>
  <c r="H454" i="1"/>
  <c r="H441" i="1"/>
  <c r="H120" i="1"/>
  <c r="H453" i="1"/>
  <c r="H455" i="1"/>
  <c r="H118" i="1"/>
  <c r="H122" i="1"/>
  <c r="H121" i="1"/>
  <c r="E450" i="1"/>
  <c r="D126" i="1"/>
  <c r="C126" i="1" s="1"/>
  <c r="E132" i="1"/>
  <c r="E129" i="1"/>
  <c r="E131" i="1"/>
  <c r="E127" i="1"/>
  <c r="E128" i="1"/>
  <c r="E130" i="1"/>
  <c r="E117" i="1"/>
  <c r="H130" i="1" a="1"/>
  <c r="H128" i="1" a="1"/>
  <c r="H131" i="1" a="1"/>
  <c r="H127" i="1" a="1"/>
  <c r="H450" i="1" a="1"/>
  <c r="H129" i="1" a="1"/>
  <c r="H117" i="1" a="1"/>
  <c r="H132" i="1" a="1"/>
  <c r="H128" i="1" l="1"/>
  <c r="H117" i="1"/>
  <c r="H131" i="1"/>
  <c r="H132" i="1"/>
  <c r="H130" i="1"/>
  <c r="H129" i="1"/>
  <c r="H450" i="1"/>
  <c r="H127" i="1"/>
  <c r="E126" i="1"/>
  <c r="E11" i="2"/>
  <c r="H126" i="1" a="1"/>
  <c r="H126" i="1" l="1"/>
  <c r="L11" i="2"/>
  <c r="F11" i="2"/>
  <c r="K11" i="2"/>
  <c r="J11" i="2"/>
  <c r="I11" i="2"/>
  <c r="H11" i="2"/>
  <c r="G11" i="2"/>
  <c r="E40" i="3" l="1"/>
  <c r="E75" i="3"/>
  <c r="E110" i="3"/>
  <c r="E145" i="3"/>
  <c r="A11" i="3" l="1"/>
  <c r="A12" i="3" l="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151" i="3"/>
  <c r="A152" i="3" s="1"/>
  <c r="A153" i="3" s="1"/>
  <c r="A154" i="3" s="1"/>
  <c r="A155" i="3" s="1"/>
  <c r="A221" i="3"/>
  <c r="A222" i="3" s="1"/>
  <c r="A223" i="3" s="1"/>
  <c r="A224" i="3" s="1"/>
  <c r="A225" i="3" s="1"/>
  <c r="A226" i="3" s="1"/>
  <c r="A227" i="3" s="1"/>
  <c r="A116" i="3"/>
  <c r="A117" i="3" s="1"/>
  <c r="A118" i="3" s="1"/>
  <c r="A119" i="3" s="1"/>
  <c r="A186" i="3"/>
  <c r="A187" i="3" s="1"/>
  <c r="A188" i="3" s="1"/>
  <c r="A189" i="3" s="1"/>
  <c r="A190" i="3" s="1"/>
  <c r="A191" i="3" s="1"/>
  <c r="A46" i="3"/>
  <c r="A81" i="3"/>
  <c r="A82" i="3" s="1"/>
  <c r="A83" i="3" s="1"/>
  <c r="A256" i="3"/>
  <c r="A257" i="3" s="1"/>
  <c r="A258" i="3" s="1"/>
  <c r="A259" i="3" s="1"/>
  <c r="A260" i="3" s="1"/>
  <c r="A261" i="3" s="1"/>
  <c r="A262" i="3" s="1"/>
  <c r="A263" i="3" s="1"/>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A5" i="14"/>
  <c r="D286" i="3"/>
  <c r="D251"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D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D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D146"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D111"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D76"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D41"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J2" i="3"/>
  <c r="G5" i="14" l="1"/>
  <c r="A47" i="3"/>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156" i="3"/>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20" i="3"/>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228" i="3"/>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64" i="3"/>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84" i="3"/>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92" i="3"/>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E41" i="3"/>
  <c r="E146" i="3"/>
  <c r="E111" i="3"/>
  <c r="E76" i="3"/>
  <c r="E181" i="3"/>
  <c r="E286" i="3"/>
  <c r="E251" i="3"/>
  <c r="E216" i="3"/>
  <c r="F9" i="2" a="1"/>
  <c r="H9" i="2" a="1"/>
  <c r="H13" i="2" a="1"/>
  <c r="I9" i="2" a="1"/>
  <c r="L13" i="2" a="1"/>
  <c r="J9" i="2" a="1"/>
  <c r="F13" i="2" a="1"/>
  <c r="W9" i="2" a="1"/>
  <c r="I13" i="2" a="1"/>
  <c r="L9" i="2" a="1"/>
  <c r="G13" i="2" a="1"/>
  <c r="K9" i="2" a="1"/>
  <c r="G9" i="2" a="1"/>
  <c r="E9" i="2" a="1"/>
  <c r="E13" i="2" a="1"/>
  <c r="J13" i="2" a="1"/>
  <c r="K13" i="2" a="1"/>
  <c r="K731" i="2" l="1"/>
  <c r="G491" i="2"/>
  <c r="F536" i="2"/>
  <c r="L581" i="2"/>
  <c r="K371" i="2"/>
  <c r="H326" i="2"/>
  <c r="I401" i="2"/>
  <c r="L386" i="2"/>
  <c r="G731" i="2"/>
  <c r="L566" i="2"/>
  <c r="K566" i="2"/>
  <c r="F341" i="2"/>
  <c r="K341" i="2"/>
  <c r="K416" i="2"/>
  <c r="H401" i="2"/>
  <c r="E491" i="2"/>
  <c r="E341" i="2"/>
  <c r="G371" i="2"/>
  <c r="E596" i="2"/>
  <c r="I686" i="2"/>
  <c r="E536" i="2"/>
  <c r="E326" i="2"/>
  <c r="J416" i="2"/>
  <c r="I746" i="2"/>
  <c r="L476" i="2"/>
  <c r="H566" i="2"/>
  <c r="I431" i="2"/>
  <c r="J371" i="2"/>
  <c r="F746" i="2"/>
  <c r="L491" i="2"/>
  <c r="E566" i="2"/>
  <c r="J341" i="2"/>
  <c r="K716" i="2"/>
  <c r="E521" i="2"/>
  <c r="J491" i="2"/>
  <c r="K521" i="2"/>
  <c r="H371" i="2"/>
  <c r="J356" i="2"/>
  <c r="K326" i="2"/>
  <c r="F611" i="2"/>
  <c r="E581" i="2"/>
  <c r="E716" i="2"/>
  <c r="J506" i="2"/>
  <c r="J566" i="2"/>
  <c r="G551" i="2"/>
  <c r="G326" i="2"/>
  <c r="G356" i="2"/>
  <c r="E416" i="2"/>
  <c r="H551" i="2"/>
  <c r="G461" i="2"/>
  <c r="H521" i="2"/>
  <c r="K386" i="2"/>
  <c r="G506" i="2"/>
  <c r="F491" i="2"/>
  <c r="H656" i="2"/>
  <c r="I701" i="2"/>
  <c r="I491" i="2"/>
  <c r="H476" i="2"/>
  <c r="F416" i="2"/>
  <c r="I461" i="2"/>
  <c r="G341" i="2"/>
  <c r="L341" i="2"/>
  <c r="F656" i="2"/>
  <c r="H341" i="2"/>
  <c r="F356" i="2"/>
  <c r="J701" i="2"/>
  <c r="E671" i="2"/>
  <c r="K491" i="2"/>
  <c r="G521" i="2"/>
  <c r="G431" i="2"/>
  <c r="H416" i="2"/>
  <c r="L416" i="2"/>
  <c r="J746" i="2"/>
  <c r="J521" i="2"/>
  <c r="J461" i="2"/>
  <c r="L746" i="2"/>
  <c r="H461" i="2"/>
  <c r="H431" i="2"/>
  <c r="L356" i="2"/>
  <c r="L656" i="2"/>
  <c r="L536" i="2"/>
  <c r="F461" i="2"/>
  <c r="H491" i="2"/>
  <c r="K686" i="2"/>
  <c r="F401" i="2"/>
  <c r="E626" i="2"/>
  <c r="H731" i="2"/>
  <c r="F686" i="2"/>
  <c r="G701" i="2"/>
  <c r="I551" i="2"/>
  <c r="K506" i="2"/>
  <c r="G401" i="2"/>
  <c r="J476" i="2"/>
  <c r="L446" i="2"/>
  <c r="E461" i="2"/>
  <c r="L281" i="2"/>
  <c r="L431" i="2"/>
  <c r="E506" i="2"/>
  <c r="K656" i="2"/>
  <c r="H536" i="2"/>
  <c r="H671" i="2"/>
  <c r="H626" i="2"/>
  <c r="I656" i="2"/>
  <c r="G476" i="2"/>
  <c r="E371" i="2"/>
  <c r="H281" i="2"/>
  <c r="G251" i="2"/>
  <c r="F251" i="2"/>
  <c r="K461" i="2"/>
  <c r="G566" i="2"/>
  <c r="I716" i="2"/>
  <c r="G536" i="2"/>
  <c r="I731" i="2"/>
  <c r="E641" i="2"/>
  <c r="G641" i="2"/>
  <c r="H686" i="2"/>
  <c r="J671" i="2"/>
  <c r="G611" i="2"/>
  <c r="I536" i="2"/>
  <c r="F476" i="2"/>
  <c r="K611" i="2"/>
  <c r="K401" i="2"/>
  <c r="J386" i="2"/>
  <c r="F371" i="2"/>
  <c r="H356" i="2"/>
  <c r="F581" i="2"/>
  <c r="E746" i="2"/>
  <c r="G626" i="2"/>
  <c r="J596" i="2"/>
  <c r="I386" i="2"/>
  <c r="K446" i="2"/>
  <c r="L401" i="2"/>
  <c r="G656" i="2"/>
  <c r="H641" i="2"/>
  <c r="L701" i="2"/>
  <c r="G686" i="2"/>
  <c r="K671" i="2"/>
  <c r="H581" i="2"/>
  <c r="L551" i="2"/>
  <c r="K536" i="2"/>
  <c r="G581" i="2"/>
  <c r="G446" i="2"/>
  <c r="H446" i="2"/>
  <c r="L671" i="2"/>
  <c r="H611" i="2"/>
  <c r="G746" i="2"/>
  <c r="H716" i="2"/>
  <c r="H386" i="2"/>
  <c r="G671" i="2"/>
  <c r="F326" i="2"/>
  <c r="J656" i="2"/>
  <c r="K746" i="2"/>
  <c r="E731" i="2"/>
  <c r="I641" i="2"/>
  <c r="F716" i="2"/>
  <c r="I566" i="2"/>
  <c r="F566" i="2"/>
  <c r="J326" i="2"/>
  <c r="L521" i="2"/>
  <c r="F311" i="2"/>
  <c r="I326" i="2"/>
  <c r="I596" i="2"/>
  <c r="E386" i="2"/>
  <c r="I371" i="2"/>
  <c r="F701" i="2"/>
  <c r="K701" i="2"/>
  <c r="L641" i="2"/>
  <c r="J731" i="2"/>
  <c r="L686" i="2"/>
  <c r="H506" i="2"/>
  <c r="K581" i="2"/>
  <c r="F596" i="2"/>
  <c r="E476" i="2"/>
  <c r="L461" i="2"/>
  <c r="J446" i="2"/>
  <c r="E356" i="2"/>
  <c r="H746" i="2"/>
  <c r="F446" i="2"/>
  <c r="I611" i="2"/>
  <c r="I626" i="2"/>
  <c r="J716" i="2"/>
  <c r="I506" i="2"/>
  <c r="H701" i="2"/>
  <c r="E686" i="2"/>
  <c r="I521" i="2"/>
  <c r="E656" i="2"/>
  <c r="J626" i="2"/>
  <c r="K476" i="2"/>
  <c r="I476" i="2"/>
  <c r="I671" i="2"/>
  <c r="E701" i="2"/>
  <c r="L716" i="2"/>
  <c r="F671" i="2"/>
  <c r="F506" i="2"/>
  <c r="L611" i="2"/>
  <c r="L506" i="2"/>
  <c r="F551" i="2"/>
  <c r="F386" i="2"/>
  <c r="J431" i="2"/>
  <c r="L371" i="2"/>
  <c r="E446" i="2"/>
  <c r="E611" i="2"/>
  <c r="E551" i="2"/>
  <c r="G386" i="2"/>
  <c r="I341" i="2"/>
  <c r="I416" i="2"/>
  <c r="E251" i="2"/>
  <c r="G716" i="2"/>
  <c r="J641" i="2"/>
  <c r="J611" i="2"/>
  <c r="K596" i="2"/>
  <c r="F431" i="2"/>
  <c r="E431" i="2"/>
  <c r="E401" i="2"/>
  <c r="G416" i="2"/>
  <c r="L596" i="2"/>
  <c r="I356" i="2"/>
  <c r="E296" i="2"/>
  <c r="J401" i="2"/>
  <c r="F626" i="2"/>
  <c r="G596" i="2"/>
  <c r="F521" i="2"/>
  <c r="K356" i="2"/>
  <c r="I251" i="2"/>
  <c r="F641" i="2"/>
  <c r="J686" i="2"/>
  <c r="J536" i="2"/>
  <c r="K431" i="2"/>
  <c r="K626" i="2"/>
  <c r="J551" i="2"/>
  <c r="K641" i="2"/>
  <c r="L626" i="2"/>
  <c r="F731" i="2"/>
  <c r="J581" i="2"/>
  <c r="K551" i="2"/>
  <c r="L326" i="2"/>
  <c r="L731" i="2"/>
  <c r="I581" i="2"/>
  <c r="H596" i="2"/>
  <c r="I446" i="2"/>
  <c r="E236" i="2"/>
  <c r="K311" i="2"/>
  <c r="J176" i="2"/>
  <c r="L131" i="2"/>
  <c r="F236" i="2"/>
  <c r="E281" i="2"/>
  <c r="E311" i="2"/>
  <c r="L296" i="2"/>
  <c r="G311" i="2"/>
  <c r="K251" i="2"/>
  <c r="G236" i="2"/>
  <c r="H266" i="2"/>
  <c r="I176" i="2"/>
  <c r="F266" i="2"/>
  <c r="G176" i="2"/>
  <c r="L176" i="2"/>
  <c r="L26" i="2"/>
  <c r="H176" i="2"/>
  <c r="L266" i="2"/>
  <c r="I296" i="2"/>
  <c r="I236" i="2"/>
  <c r="G146" i="2"/>
  <c r="G26" i="2"/>
  <c r="H296" i="2"/>
  <c r="K296" i="2"/>
  <c r="I266" i="2"/>
  <c r="G266" i="2"/>
  <c r="I281" i="2"/>
  <c r="L146" i="2"/>
  <c r="L101" i="2"/>
  <c r="L236" i="2"/>
  <c r="J236" i="2"/>
  <c r="L251" i="2"/>
  <c r="H311" i="2"/>
  <c r="K281" i="2"/>
  <c r="K146" i="2"/>
  <c r="E101" i="2"/>
  <c r="E176" i="2"/>
  <c r="H236" i="2"/>
  <c r="K176" i="2"/>
  <c r="F296" i="2"/>
  <c r="K236" i="2"/>
  <c r="J281" i="2"/>
  <c r="H161" i="2"/>
  <c r="E266" i="2"/>
  <c r="G161" i="2"/>
  <c r="J266" i="2"/>
  <c r="L311" i="2"/>
  <c r="L161" i="2"/>
  <c r="K266" i="2"/>
  <c r="I311" i="2"/>
  <c r="J296" i="2"/>
  <c r="G281" i="2"/>
  <c r="F281" i="2"/>
  <c r="J311" i="2"/>
  <c r="J251" i="2"/>
  <c r="F176" i="2"/>
  <c r="H131" i="2"/>
  <c r="H251" i="2"/>
  <c r="G296" i="2"/>
  <c r="H146" i="2"/>
  <c r="K26" i="2"/>
  <c r="E146" i="2"/>
  <c r="E26" i="2"/>
  <c r="I146" i="2"/>
  <c r="G101" i="2"/>
  <c r="K101" i="2"/>
  <c r="G131" i="2"/>
  <c r="E161" i="2"/>
  <c r="H101" i="2"/>
  <c r="J146" i="2"/>
  <c r="I26" i="2"/>
  <c r="F146" i="2"/>
  <c r="J161" i="2"/>
  <c r="E131" i="2"/>
  <c r="J131" i="2"/>
  <c r="K161" i="2"/>
  <c r="F161" i="2"/>
  <c r="F26" i="2"/>
  <c r="H26" i="2"/>
  <c r="F131" i="2"/>
  <c r="I131" i="2"/>
  <c r="F101" i="2"/>
  <c r="J101" i="2"/>
  <c r="I161" i="2"/>
  <c r="I101" i="2"/>
  <c r="K131" i="2"/>
  <c r="J26" i="2"/>
  <c r="F13" i="2"/>
  <c r="W9" i="2"/>
  <c r="A250" i="3"/>
  <c r="E9" i="2"/>
  <c r="L9" i="2"/>
  <c r="L13" i="2"/>
  <c r="L14" i="2" s="1"/>
  <c r="L17" i="2" s="1"/>
  <c r="K9" i="2"/>
  <c r="K13" i="2"/>
  <c r="J13" i="2"/>
  <c r="J14" i="2" s="1"/>
  <c r="J9" i="2"/>
  <c r="I13" i="2"/>
  <c r="I9" i="2"/>
  <c r="H9" i="2"/>
  <c r="H13" i="2"/>
  <c r="G13" i="2"/>
  <c r="G9" i="2"/>
  <c r="F9" i="2"/>
  <c r="E13" i="2"/>
  <c r="D16" i="1" a="1"/>
  <c r="D25" i="1" a="1"/>
  <c r="M699" i="2" l="1"/>
  <c r="M714" i="2"/>
  <c r="M669" i="2"/>
  <c r="M684" i="2"/>
  <c r="M624" i="2"/>
  <c r="M729" i="2"/>
  <c r="M639" i="2"/>
  <c r="M744" i="2"/>
  <c r="M654" i="2"/>
  <c r="M549" i="2"/>
  <c r="M474" i="2"/>
  <c r="M579" i="2"/>
  <c r="M504" i="2"/>
  <c r="M489" i="2"/>
  <c r="M609" i="2"/>
  <c r="M519" i="2"/>
  <c r="M534" i="2"/>
  <c r="M594" i="2"/>
  <c r="M564" i="2"/>
  <c r="M324" i="2"/>
  <c r="M429" i="2"/>
  <c r="M354" i="2"/>
  <c r="M414" i="2"/>
  <c r="M339" i="2"/>
  <c r="M384" i="2"/>
  <c r="M399" i="2"/>
  <c r="M459" i="2"/>
  <c r="M369" i="2"/>
  <c r="M444" i="2"/>
  <c r="M174" i="2"/>
  <c r="M204" i="2"/>
  <c r="M279" i="2"/>
  <c r="M234" i="2"/>
  <c r="M219" i="2"/>
  <c r="M294" i="2"/>
  <c r="M249" i="2"/>
  <c r="M264" i="2"/>
  <c r="M309" i="2"/>
  <c r="M189" i="2"/>
  <c r="M144" i="2"/>
  <c r="M159" i="2"/>
  <c r="M114" i="2"/>
  <c r="M129" i="2"/>
  <c r="M84" i="2"/>
  <c r="M99" i="2"/>
  <c r="M54" i="2"/>
  <c r="M69" i="2"/>
  <c r="M24" i="2"/>
  <c r="M39" i="2"/>
  <c r="D25" i="1"/>
  <c r="C25" i="1" s="1"/>
  <c r="M9" i="2"/>
  <c r="M13" i="2"/>
  <c r="D16" i="1"/>
  <c r="C16" i="1" s="1"/>
  <c r="G14" i="2"/>
  <c r="G17" i="2" s="1"/>
  <c r="K14" i="2"/>
  <c r="X14" i="2"/>
  <c r="X17" i="2" s="1"/>
  <c r="H14" i="2"/>
  <c r="H17" i="2" s="1"/>
  <c r="I14" i="2"/>
  <c r="I17" i="2" s="1"/>
  <c r="F14" i="2"/>
  <c r="F17" i="2" s="1"/>
  <c r="E14" i="2"/>
  <c r="V14" i="2"/>
  <c r="V17" i="2" s="1"/>
  <c r="J17" i="2"/>
  <c r="D23" i="1" a="1"/>
  <c r="D21" i="1" a="1"/>
  <c r="D22" i="1" a="1"/>
  <c r="D19" i="1" a="1"/>
  <c r="D10" i="1" a="1"/>
  <c r="D12" i="1" a="1"/>
  <c r="D11" i="1" a="1"/>
  <c r="D13" i="1" a="1"/>
  <c r="D14" i="1" a="1"/>
  <c r="D20" i="1" a="1"/>
  <c r="D20" i="1" l="1"/>
  <c r="C20" i="1" s="1"/>
  <c r="D23" i="1"/>
  <c r="C23" i="1" s="1"/>
  <c r="D19" i="1"/>
  <c r="C19" i="1" s="1"/>
  <c r="D22" i="1"/>
  <c r="C22" i="1" s="1"/>
  <c r="D21" i="1"/>
  <c r="C21" i="1" s="1"/>
  <c r="E25" i="1"/>
  <c r="Q14" i="2"/>
  <c r="Q17" i="2" s="1"/>
  <c r="M14" i="2"/>
  <c r="R14" i="2"/>
  <c r="R17" i="2" s="1"/>
  <c r="U14" i="2"/>
  <c r="U17" i="2" s="1"/>
  <c r="T14" i="2"/>
  <c r="T17" i="2" s="1"/>
  <c r="S14" i="2"/>
  <c r="S17" i="2" s="1"/>
  <c r="D12" i="1"/>
  <c r="C12" i="1" s="1"/>
  <c r="D10" i="1"/>
  <c r="C10" i="1" s="1"/>
  <c r="D13" i="1"/>
  <c r="C13" i="1" s="1"/>
  <c r="D14" i="1"/>
  <c r="C14" i="1" s="1"/>
  <c r="D11" i="1"/>
  <c r="C11" i="1" s="1"/>
  <c r="W14" i="2"/>
  <c r="W17" i="2" s="1"/>
  <c r="K17" i="2"/>
  <c r="E17" i="2"/>
  <c r="E16" i="1"/>
  <c r="H25" i="1" a="1"/>
  <c r="H16" i="1" a="1"/>
  <c r="D9" i="1" a="1"/>
  <c r="D15" i="1" a="1"/>
  <c r="D18" i="1" a="1"/>
  <c r="D24" i="1" a="1"/>
  <c r="E14" i="1" l="1"/>
  <c r="E13" i="1"/>
  <c r="E12" i="1"/>
  <c r="H25" i="1"/>
  <c r="D24" i="1"/>
  <c r="C24" i="1" s="1"/>
  <c r="D18" i="1"/>
  <c r="C18" i="1" s="1"/>
  <c r="E21" i="1"/>
  <c r="E22" i="1"/>
  <c r="E19" i="1"/>
  <c r="E23" i="1"/>
  <c r="E20" i="1"/>
  <c r="M17" i="2"/>
  <c r="H16" i="1"/>
  <c r="D9" i="1"/>
  <c r="C9" i="1" s="1"/>
  <c r="D15" i="1"/>
  <c r="C15" i="1" s="1"/>
  <c r="E11" i="1"/>
  <c r="E10" i="1"/>
  <c r="H19" i="1" a="1"/>
  <c r="H14" i="1" a="1"/>
  <c r="H13" i="1" a="1"/>
  <c r="H10" i="1" a="1"/>
  <c r="H20" i="1" a="1"/>
  <c r="H12" i="1" a="1"/>
  <c r="H22" i="1" a="1"/>
  <c r="H21" i="1" a="1"/>
  <c r="H11" i="1" a="1"/>
  <c r="H23" i="1" a="1"/>
  <c r="D459" i="1" l="1"/>
  <c r="E9" i="1"/>
  <c r="H20" i="1"/>
  <c r="H22" i="1"/>
  <c r="H23" i="1"/>
  <c r="H21" i="1"/>
  <c r="H19" i="1"/>
  <c r="E24" i="1"/>
  <c r="E18" i="1"/>
  <c r="H14" i="1"/>
  <c r="H13" i="1"/>
  <c r="H12" i="1"/>
  <c r="H11" i="1"/>
  <c r="H10" i="1"/>
  <c r="E15" i="1"/>
  <c r="H9" i="1" a="1"/>
  <c r="H18" i="1" a="1"/>
  <c r="H24" i="1" a="1"/>
  <c r="H15" i="1" a="1"/>
  <c r="E459" i="1" l="1"/>
  <c r="H24" i="1"/>
  <c r="H18" i="1"/>
  <c r="H15" i="1"/>
  <c r="H9" i="1"/>
  <c r="W99" i="2" a="1"/>
  <c r="W99" i="2" l="1"/>
  <c r="U99" i="2" a="1"/>
  <c r="U99" i="2" l="1"/>
  <c r="T99" i="2" a="1"/>
  <c r="T99" i="2" l="1"/>
  <c r="Q99" i="2" a="1"/>
  <c r="Q99" i="2" l="1"/>
  <c r="R99" i="2" a="1"/>
  <c r="R99" i="2" l="1"/>
  <c r="S99" i="2" a="1"/>
  <c r="S99" i="2" l="1"/>
  <c r="V99" i="2" a="1"/>
  <c r="V99" i="2" l="1"/>
  <c r="X99" i="2" a="1"/>
  <c r="X99" i="2" l="1"/>
  <c r="E6" i="1" l="1"/>
  <c r="G6" i="1" l="1"/>
  <c r="F6"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<sst xmlns="http://schemas.openxmlformats.org/spreadsheetml/2006/main" count="5264" uniqueCount="165">
  <si>
    <t>(合計)</t>
    <rPh sb="1" eb="3">
      <t>ゴウケイ</t>
    </rPh>
    <phoneticPr fontId="2"/>
  </si>
  <si>
    <t>補助事業に要する経費</t>
    <rPh sb="0" eb="4">
      <t>ホジョジギョウ</t>
    </rPh>
    <rPh sb="5" eb="6">
      <t>ヨウ</t>
    </rPh>
    <rPh sb="8" eb="10">
      <t>ケイヒ</t>
    </rPh>
    <phoneticPr fontId="2"/>
  </si>
  <si>
    <t>補助対象経費</t>
    <rPh sb="0" eb="6">
      <t>ホジョタイショウケイヒ</t>
    </rPh>
    <phoneticPr fontId="2"/>
  </si>
  <si>
    <t>補助金額</t>
    <rPh sb="0" eb="4">
      <t>ホジョキンガク</t>
    </rPh>
    <phoneticPr fontId="2"/>
  </si>
  <si>
    <t>自己負担額</t>
    <rPh sb="0" eb="5">
      <t>ジコフタンガク</t>
    </rPh>
    <phoneticPr fontId="2"/>
  </si>
  <si>
    <t>①人件費</t>
    <phoneticPr fontId="2"/>
  </si>
  <si>
    <t>証ひょう番号</t>
    <rPh sb="0" eb="1">
      <t>アカシ</t>
    </rPh>
    <rPh sb="4" eb="6">
      <t>バンゴウ</t>
    </rPh>
    <phoneticPr fontId="2"/>
  </si>
  <si>
    <t>支払日</t>
    <rPh sb="0" eb="2">
      <t>シハライ</t>
    </rPh>
    <rPh sb="2" eb="3">
      <t>ビ</t>
    </rPh>
    <phoneticPr fontId="2"/>
  </si>
  <si>
    <t>支払先
(対象者)</t>
    <rPh sb="0" eb="2">
      <t>シハライ</t>
    </rPh>
    <rPh sb="2" eb="3">
      <t>サキ</t>
    </rPh>
    <rPh sb="5" eb="8">
      <t>タイショウシャ</t>
    </rPh>
    <phoneticPr fontId="2"/>
  </si>
  <si>
    <t>支出内容</t>
    <rPh sb="0" eb="2">
      <t>シシュツ</t>
    </rPh>
    <rPh sb="2" eb="4">
      <t>ナイヨウ</t>
    </rPh>
    <phoneticPr fontId="2"/>
  </si>
  <si>
    <t>イベント名</t>
    <rPh sb="4" eb="5">
      <t>メイ</t>
    </rPh>
    <phoneticPr fontId="2"/>
  </si>
  <si>
    <t>合計</t>
    <rPh sb="0" eb="2">
      <t>ゴウケイ</t>
    </rPh>
    <phoneticPr fontId="2"/>
  </si>
  <si>
    <t>補助事業者名</t>
  </si>
  <si>
    <t>事業終了期限</t>
    <rPh sb="0" eb="2">
      <t>ジギョウ</t>
    </rPh>
    <rPh sb="2" eb="4">
      <t>シュウリョウ</t>
    </rPh>
    <rPh sb="4" eb="6">
      <t>キゲン</t>
    </rPh>
    <phoneticPr fontId="2"/>
  </si>
  <si>
    <t>健保等級適用可否</t>
    <rPh sb="0" eb="2">
      <t>ケンポ</t>
    </rPh>
    <rPh sb="2" eb="4">
      <t>トウキュウ</t>
    </rPh>
    <rPh sb="4" eb="6">
      <t>テキヨウ</t>
    </rPh>
    <rPh sb="6" eb="8">
      <t>カヒ</t>
    </rPh>
    <phoneticPr fontId="2"/>
  </si>
  <si>
    <t>賞与回数</t>
    <rPh sb="0" eb="2">
      <t>ショウヨ</t>
    </rPh>
    <rPh sb="2" eb="4">
      <t>カイスウ</t>
    </rPh>
    <phoneticPr fontId="2"/>
  </si>
  <si>
    <t>年1～3回</t>
    <phoneticPr fontId="2"/>
  </si>
  <si>
    <t>勤務日数</t>
    <rPh sb="0" eb="2">
      <t>キンム</t>
    </rPh>
    <rPh sb="2" eb="4">
      <t>ニッスウ</t>
    </rPh>
    <phoneticPr fontId="2"/>
  </si>
  <si>
    <t>等級単価</t>
    <rPh sb="0" eb="2">
      <t>トウキュウ</t>
    </rPh>
    <rPh sb="2" eb="4">
      <t>タンカ</t>
    </rPh>
    <phoneticPr fontId="2"/>
  </si>
  <si>
    <t>報酬月額</t>
    <rPh sb="0" eb="4">
      <t>ホウシュウゲツガク</t>
    </rPh>
    <phoneticPr fontId="2"/>
  </si>
  <si>
    <t>労務費単価</t>
    <rPh sb="0" eb="3">
      <t>ロウムヒ</t>
    </rPh>
    <rPh sb="3" eb="5">
      <t>タンカ</t>
    </rPh>
    <phoneticPr fontId="2"/>
  </si>
  <si>
    <t>補助事業従事時間</t>
    <rPh sb="0" eb="4">
      <t>ホジョジギョウ</t>
    </rPh>
    <rPh sb="4" eb="8">
      <t>ジュウジジカン</t>
    </rPh>
    <phoneticPr fontId="2"/>
  </si>
  <si>
    <t>当月対象経費</t>
    <rPh sb="0" eb="2">
      <t>トウゲツ</t>
    </rPh>
    <rPh sb="2" eb="6">
      <t>タイショウケイヒ</t>
    </rPh>
    <phoneticPr fontId="2"/>
  </si>
  <si>
    <t>従事者氏名</t>
    <rPh sb="0" eb="3">
      <t>ジュウジシャ</t>
    </rPh>
    <rPh sb="3" eb="5">
      <t>シメイ</t>
    </rPh>
    <phoneticPr fontId="2"/>
  </si>
  <si>
    <t>日付</t>
    <rPh sb="0" eb="1">
      <t>ニチ</t>
    </rPh>
    <rPh sb="1" eb="2">
      <t>ヅケ</t>
    </rPh>
    <phoneticPr fontId="2"/>
  </si>
  <si>
    <t>除外する時間数</t>
    <rPh sb="0" eb="2">
      <t>ジョガイ</t>
    </rPh>
    <rPh sb="4" eb="6">
      <t>ジカン</t>
    </rPh>
    <rPh sb="6" eb="7">
      <t>スウ</t>
    </rPh>
    <phoneticPr fontId="2"/>
  </si>
  <si>
    <t>実働時間</t>
    <rPh sb="0" eb="2">
      <t>ジツドウ</t>
    </rPh>
    <rPh sb="2" eb="4">
      <t>ジカン</t>
    </rPh>
    <phoneticPr fontId="2"/>
  </si>
  <si>
    <t>開始時間</t>
    <rPh sb="0" eb="4">
      <t>カイシジカン</t>
    </rPh>
    <phoneticPr fontId="2"/>
  </si>
  <si>
    <t>終了時間</t>
    <rPh sb="0" eb="2">
      <t>シュウリョウ</t>
    </rPh>
    <rPh sb="2" eb="4">
      <t>ジカン</t>
    </rPh>
    <phoneticPr fontId="2"/>
  </si>
  <si>
    <t>等級</t>
    <rPh sb="0" eb="2">
      <t>トウキュウ</t>
    </rPh>
    <phoneticPr fontId="2"/>
  </si>
  <si>
    <t>健保等級適用者</t>
    <rPh sb="0" eb="4">
      <t>ケンポトウキュウ</t>
    </rPh>
    <rPh sb="4" eb="7">
      <t>テキヨウシャ</t>
    </rPh>
    <phoneticPr fontId="2"/>
  </si>
  <si>
    <t>健保等級適用者以外(年俸制・月給範囲額)</t>
    <rPh sb="0" eb="4">
      <t>ケンポトウキュウ</t>
    </rPh>
    <rPh sb="4" eb="7">
      <t>テキヨウシャ</t>
    </rPh>
    <rPh sb="7" eb="9">
      <t>イガイ</t>
    </rPh>
    <rPh sb="10" eb="12">
      <t>ネンポウ</t>
    </rPh>
    <rPh sb="12" eb="13">
      <t>セイ</t>
    </rPh>
    <rPh sb="14" eb="16">
      <t>ゲッキュウ</t>
    </rPh>
    <rPh sb="16" eb="18">
      <t>ハンイ</t>
    </rPh>
    <rPh sb="18" eb="19">
      <t>ガク</t>
    </rPh>
    <phoneticPr fontId="2"/>
  </si>
  <si>
    <t>月額範囲</t>
    <rPh sb="0" eb="2">
      <t>ゲツガク</t>
    </rPh>
    <rPh sb="2" eb="4">
      <t>ハンイ</t>
    </rPh>
    <phoneticPr fontId="2"/>
  </si>
  <si>
    <t>労務費時給単価</t>
    <rPh sb="0" eb="3">
      <t>ロウムヒ</t>
    </rPh>
    <rPh sb="3" eb="7">
      <t>ジキュウタンカ</t>
    </rPh>
    <phoneticPr fontId="2"/>
  </si>
  <si>
    <t>労務費
時給単価</t>
    <phoneticPr fontId="2"/>
  </si>
  <si>
    <t>以上</t>
    <rPh sb="0" eb="2">
      <t>イジョウ</t>
    </rPh>
    <phoneticPr fontId="2"/>
  </si>
  <si>
    <t>～</t>
  </si>
  <si>
    <t>未満</t>
    <rPh sb="0" eb="2">
      <t>ミマン</t>
    </rPh>
    <phoneticPr fontId="2"/>
  </si>
  <si>
    <t>時給単価</t>
    <rPh sb="0" eb="2">
      <t>ジキュウ</t>
    </rPh>
    <rPh sb="2" eb="4">
      <t>タンカ</t>
    </rPh>
    <phoneticPr fontId="2"/>
  </si>
  <si>
    <t>賃金計算期間</t>
    <rPh sb="0" eb="6">
      <t>チンギンケイサンキカン</t>
    </rPh>
    <phoneticPr fontId="2"/>
  </si>
  <si>
    <t>支払日</t>
    <rPh sb="0" eb="3">
      <t>シハライビ</t>
    </rPh>
    <phoneticPr fontId="2"/>
  </si>
  <si>
    <t>翌月5日</t>
    <rPh sb="0" eb="2">
      <t>ヨクゲツ</t>
    </rPh>
    <rPh sb="3" eb="4">
      <t>ニチ</t>
    </rPh>
    <phoneticPr fontId="2"/>
  </si>
  <si>
    <t>8月</t>
    <rPh sb="1" eb="2">
      <t>ガツ</t>
    </rPh>
    <phoneticPr fontId="2"/>
  </si>
  <si>
    <t>9月</t>
  </si>
  <si>
    <t>10月</t>
  </si>
  <si>
    <t>11月</t>
  </si>
  <si>
    <t>12月</t>
  </si>
  <si>
    <t>1月</t>
  </si>
  <si>
    <t>2月</t>
  </si>
  <si>
    <t>3月</t>
  </si>
  <si>
    <t>5日締</t>
    <rPh sb="1" eb="2">
      <t>ニチ</t>
    </rPh>
    <rPh sb="2" eb="3">
      <t>シ</t>
    </rPh>
    <phoneticPr fontId="2"/>
  </si>
  <si>
    <t>10日締</t>
    <rPh sb="2" eb="3">
      <t>ニチ</t>
    </rPh>
    <rPh sb="3" eb="4">
      <t>シ</t>
    </rPh>
    <phoneticPr fontId="2"/>
  </si>
  <si>
    <t>15日締</t>
    <rPh sb="2" eb="3">
      <t>ニチ</t>
    </rPh>
    <rPh sb="3" eb="4">
      <t>シ</t>
    </rPh>
    <phoneticPr fontId="2"/>
  </si>
  <si>
    <t>20日締</t>
    <rPh sb="2" eb="3">
      <t>ニチ</t>
    </rPh>
    <rPh sb="3" eb="4">
      <t>シ</t>
    </rPh>
    <phoneticPr fontId="2"/>
  </si>
  <si>
    <t>25日締</t>
    <rPh sb="2" eb="3">
      <t>ニチ</t>
    </rPh>
    <rPh sb="3" eb="4">
      <t>シ</t>
    </rPh>
    <phoneticPr fontId="2"/>
  </si>
  <si>
    <t>月末締</t>
    <rPh sb="0" eb="1">
      <t>ゲツ</t>
    </rPh>
    <rPh sb="1" eb="2">
      <t>マツ</t>
    </rPh>
    <rPh sb="2" eb="3">
      <t>シ</t>
    </rPh>
    <phoneticPr fontId="2"/>
  </si>
  <si>
    <t>当月10日</t>
    <rPh sb="0" eb="2">
      <t>トウゲツ</t>
    </rPh>
    <rPh sb="4" eb="5">
      <t>ニチ</t>
    </rPh>
    <phoneticPr fontId="2"/>
  </si>
  <si>
    <t>当月20日</t>
    <rPh sb="0" eb="2">
      <t>トウゲツ</t>
    </rPh>
    <rPh sb="4" eb="5">
      <t>ニチ</t>
    </rPh>
    <phoneticPr fontId="2"/>
  </si>
  <si>
    <t>当月25日</t>
    <rPh sb="0" eb="2">
      <t>トウゲツ</t>
    </rPh>
    <rPh sb="4" eb="5">
      <t>ニチ</t>
    </rPh>
    <phoneticPr fontId="2"/>
  </si>
  <si>
    <t>翌月10日</t>
    <rPh sb="0" eb="2">
      <t>ヨクゲツ</t>
    </rPh>
    <rPh sb="4" eb="5">
      <t>ニチ</t>
    </rPh>
    <phoneticPr fontId="2"/>
  </si>
  <si>
    <t>翌月15日</t>
    <rPh sb="0" eb="2">
      <t>ヨクゲツ</t>
    </rPh>
    <rPh sb="4" eb="5">
      <t>ニチ</t>
    </rPh>
    <phoneticPr fontId="2"/>
  </si>
  <si>
    <t>翌月20日</t>
    <rPh sb="0" eb="2">
      <t>ヨクゲツ</t>
    </rPh>
    <rPh sb="4" eb="5">
      <t>ニチ</t>
    </rPh>
    <phoneticPr fontId="2"/>
  </si>
  <si>
    <t>翌月25日</t>
    <rPh sb="0" eb="2">
      <t>ヨクゲツ</t>
    </rPh>
    <rPh sb="4" eb="5">
      <t>ニチ</t>
    </rPh>
    <phoneticPr fontId="2"/>
  </si>
  <si>
    <t>当月末日</t>
    <rPh sb="0" eb="2">
      <t>トウゲツ</t>
    </rPh>
    <rPh sb="2" eb="3">
      <t>マツ</t>
    </rPh>
    <phoneticPr fontId="2"/>
  </si>
  <si>
    <t>翌月末日</t>
    <rPh sb="0" eb="2">
      <t>ヨクゲツ</t>
    </rPh>
    <rPh sb="2" eb="3">
      <t>マツ</t>
    </rPh>
    <phoneticPr fontId="2"/>
  </si>
  <si>
    <t>年4回以上</t>
    <phoneticPr fontId="2"/>
  </si>
  <si>
    <t>無</t>
    <phoneticPr fontId="2"/>
  </si>
  <si>
    <r>
      <t xml:space="preserve">補助業務
</t>
    </r>
    <r>
      <rPr>
        <sz val="8"/>
        <color theme="1"/>
        <rFont val="Meiryo UI"/>
        <family val="3"/>
        <charset val="128"/>
      </rPr>
      <t>(24時間制で時刻入力)</t>
    </r>
    <rPh sb="0" eb="4">
      <t>ホジョギョウム</t>
    </rPh>
    <rPh sb="8" eb="10">
      <t>ジカン</t>
    </rPh>
    <rPh sb="10" eb="11">
      <t>セイ</t>
    </rPh>
    <rPh sb="12" eb="14">
      <t>ジコク</t>
    </rPh>
    <rPh sb="14" eb="16">
      <t>ニュウリョク</t>
    </rPh>
    <phoneticPr fontId="2"/>
  </si>
  <si>
    <t>等級</t>
    <phoneticPr fontId="2"/>
  </si>
  <si>
    <t>A 賞与なし、4回以上</t>
    <rPh sb="2" eb="4">
      <t>ショウヨ</t>
    </rPh>
    <rPh sb="8" eb="9">
      <t>カイ</t>
    </rPh>
    <rPh sb="9" eb="11">
      <t>イジョウ</t>
    </rPh>
    <phoneticPr fontId="2"/>
  </si>
  <si>
    <t>B 賞与1回～3回</t>
    <rPh sb="2" eb="4">
      <t>ショウヨ</t>
    </rPh>
    <rPh sb="8" eb="9">
      <t>カイ</t>
    </rPh>
    <phoneticPr fontId="2"/>
  </si>
  <si>
    <t>所属法人</t>
    <rPh sb="0" eb="4">
      <t>ショゾクホウジン</t>
    </rPh>
    <phoneticPr fontId="2"/>
  </si>
  <si>
    <t>※　所属法人は共同申請の場合のみ記入する</t>
    <rPh sb="2" eb="6">
      <t>ショゾクホウジン</t>
    </rPh>
    <rPh sb="7" eb="11">
      <t>キョウドウシンセイ</t>
    </rPh>
    <rPh sb="12" eb="14">
      <t>バアイ</t>
    </rPh>
    <rPh sb="16" eb="18">
      <t>キニュウ</t>
    </rPh>
    <phoneticPr fontId="2"/>
  </si>
  <si>
    <t>健保等級適用</t>
    <rPh sb="0" eb="2">
      <t>ケンポ</t>
    </rPh>
    <rPh sb="2" eb="4">
      <t>トウキュウ</t>
    </rPh>
    <rPh sb="4" eb="6">
      <t>テキヨウ</t>
    </rPh>
    <phoneticPr fontId="2"/>
  </si>
  <si>
    <t>補助対象外</t>
    <rPh sb="0" eb="5">
      <t>ホジョタイショウガイ</t>
    </rPh>
    <phoneticPr fontId="2"/>
  </si>
  <si>
    <t>金額</t>
    <rPh sb="0" eb="2">
      <t>キンガク</t>
    </rPh>
    <phoneticPr fontId="2"/>
  </si>
  <si>
    <t>(自己負担)</t>
  </si>
  <si>
    <t>備考</t>
    <rPh sb="0" eb="2">
      <t>ビコウ</t>
    </rPh>
    <phoneticPr fontId="2"/>
  </si>
  <si>
    <t>←　※備考欄：補助対象外経費（自己負担額）の理由等を記載してください。</t>
    <rPh sb="22" eb="24">
      <t>リユウ</t>
    </rPh>
    <rPh sb="24" eb="25">
      <t>ナド</t>
    </rPh>
    <rPh sb="26" eb="28">
      <t>キサイ</t>
    </rPh>
    <phoneticPr fontId="2"/>
  </si>
  <si>
    <t>健保等級適用者（Ａ）</t>
  </si>
  <si>
    <t>健保等級適用者（Ａ）</t>
    <phoneticPr fontId="2"/>
  </si>
  <si>
    <t>健保等級適用者以外の者（Ｂ）</t>
  </si>
  <si>
    <t>健保等級適用者以外の者（Ｂ）</t>
    <phoneticPr fontId="2"/>
  </si>
  <si>
    <t>給与形態</t>
    <rPh sb="0" eb="4">
      <t>キュウヨケイタイ</t>
    </rPh>
    <phoneticPr fontId="2"/>
  </si>
  <si>
    <t>年額</t>
    <rPh sb="0" eb="2">
      <t>ネンガク</t>
    </rPh>
    <phoneticPr fontId="2"/>
  </si>
  <si>
    <t>月額</t>
    <rPh sb="0" eb="2">
      <t>ゲツガク</t>
    </rPh>
    <phoneticPr fontId="2"/>
  </si>
  <si>
    <t>日額</t>
    <rPh sb="0" eb="2">
      <t>ニチガク</t>
    </rPh>
    <phoneticPr fontId="2"/>
  </si>
  <si>
    <t>時給</t>
    <rPh sb="0" eb="2">
      <t>ジキュウ</t>
    </rPh>
    <phoneticPr fontId="2"/>
  </si>
  <si>
    <t>健保等級適用</t>
    <phoneticPr fontId="2"/>
  </si>
  <si>
    <t>給与形態</t>
    <phoneticPr fontId="2"/>
  </si>
  <si>
    <t>賞与回数</t>
    <phoneticPr fontId="2"/>
  </si>
  <si>
    <t>計</t>
    <rPh sb="0" eb="1">
      <t>ケイ</t>
    </rPh>
    <phoneticPr fontId="2"/>
  </si>
  <si>
    <r>
      <t>補助事業者基本情報　</t>
    </r>
    <r>
      <rPr>
        <b/>
        <sz val="10"/>
        <color theme="1"/>
        <rFont val="Meiryo UI"/>
        <family val="3"/>
        <charset val="128"/>
      </rPr>
      <t>※緑色のセルに必要事項を入力して下さい。</t>
    </r>
    <rPh sb="1" eb="3">
      <t>ミドリイロ</t>
    </rPh>
    <phoneticPr fontId="16"/>
  </si>
  <si>
    <t>申請者番号</t>
    <rPh sb="0" eb="3">
      <t>シンセイシャ</t>
    </rPh>
    <rPh sb="3" eb="5">
      <t>バンゴウ</t>
    </rPh>
    <phoneticPr fontId="16"/>
  </si>
  <si>
    <t>補助事業者名</t>
    <rPh sb="0" eb="2">
      <t>ホジョ</t>
    </rPh>
    <rPh sb="2" eb="4">
      <t>ジギョウ</t>
    </rPh>
    <rPh sb="4" eb="5">
      <t>シャ</t>
    </rPh>
    <rPh sb="5" eb="6">
      <t>メイ</t>
    </rPh>
    <phoneticPr fontId="16"/>
  </si>
  <si>
    <t>取組</t>
    <rPh sb="0" eb="2">
      <t>トリクミ</t>
    </rPh>
    <phoneticPr fontId="16"/>
  </si>
  <si>
    <t>経理処理</t>
    <rPh sb="0" eb="4">
      <t>ケイリショリ</t>
    </rPh>
    <phoneticPr fontId="16"/>
  </si>
  <si>
    <t>交付決定日</t>
    <rPh sb="0" eb="5">
      <t>コウフケッテイビ</t>
    </rPh>
    <phoneticPr fontId="16"/>
  </si>
  <si>
    <t>完了日</t>
    <rPh sb="0" eb="3">
      <t>カンリョウビ</t>
    </rPh>
    <phoneticPr fontId="21"/>
  </si>
  <si>
    <t>文書発信日付</t>
    <rPh sb="0" eb="2">
      <t>ブンショ</t>
    </rPh>
    <rPh sb="2" eb="4">
      <t>ハッシン</t>
    </rPh>
    <rPh sb="4" eb="6">
      <t>ヒヅケ</t>
    </rPh>
    <phoneticPr fontId="21"/>
  </si>
  <si>
    <t>経費支出管理表（①人件費）</t>
    <phoneticPr fontId="2"/>
  </si>
  <si>
    <t>補助率</t>
    <rPh sb="0" eb="3">
      <t>ホジョリツ</t>
    </rPh>
    <phoneticPr fontId="2"/>
  </si>
  <si>
    <t>定額</t>
    <phoneticPr fontId="2"/>
  </si>
  <si>
    <t>■日付チェック(参考)</t>
    <rPh sb="1" eb="3">
      <t>ヒヅケ</t>
    </rPh>
    <rPh sb="8" eb="10">
      <t>サンコウ</t>
    </rPh>
    <phoneticPr fontId="2"/>
  </si>
  <si>
    <t>等級単価一覧表 令和７年度用（経済産業省）に基づく労務費単価の確認</t>
    <rPh sb="23" eb="24">
      <t>モトカクニン</t>
    </rPh>
    <phoneticPr fontId="2"/>
  </si>
  <si>
    <t>完了日：</t>
    <phoneticPr fontId="2"/>
  </si>
  <si>
    <t>従業者氏名</t>
    <rPh sb="0" eb="3">
      <t>ジュウギョウシャ</t>
    </rPh>
    <rPh sb="3" eb="5">
      <t>シメイ</t>
    </rPh>
    <phoneticPr fontId="2"/>
  </si>
  <si>
    <t xml:space="preserve">      ※ 支出内容が確認できるように行の高さを調整してください、</t>
    <phoneticPr fontId="2"/>
  </si>
  <si>
    <t>←採択通知書に記載されている申請者番号(左上の8桁の数字)を入力する。</t>
    <rPh sb="1" eb="6">
      <t>サイタクツウチショ</t>
    </rPh>
    <rPh sb="7" eb="9">
      <t>キサイ</t>
    </rPh>
    <rPh sb="14" eb="17">
      <t>シンセイシャ</t>
    </rPh>
    <rPh sb="17" eb="19">
      <t>バンゴウ</t>
    </rPh>
    <rPh sb="20" eb="22">
      <t>ヒダリウエ</t>
    </rPh>
    <rPh sb="24" eb="25">
      <t>ケタ</t>
    </rPh>
    <rPh sb="26" eb="28">
      <t>スウジ</t>
    </rPh>
    <rPh sb="30" eb="32">
      <t>ニュウリョク</t>
    </rPh>
    <phoneticPr fontId="5"/>
  </si>
  <si>
    <t>←該当する取組を選択する。</t>
  </si>
  <si>
    <t>←該当する経理処理(税込/税別)を選択する。</t>
    <rPh sb="10" eb="12">
      <t>ゼイコ</t>
    </rPh>
    <rPh sb="13" eb="15">
      <t>ゼイベツ</t>
    </rPh>
    <phoneticPr fontId="5"/>
  </si>
  <si>
    <t>←交付決定通知書に記載されている日付(左上の日付)を入力する。</t>
    <rPh sb="1" eb="3">
      <t>コウフ</t>
    </rPh>
    <rPh sb="3" eb="5">
      <t>ケッテイ</t>
    </rPh>
    <rPh sb="5" eb="8">
      <t>ツウチショ</t>
    </rPh>
    <rPh sb="9" eb="11">
      <t>キサイ</t>
    </rPh>
    <rPh sb="16" eb="18">
      <t>ヒヅケ</t>
    </rPh>
    <rPh sb="19" eb="21">
      <t>ヒダリウエ</t>
    </rPh>
    <rPh sb="22" eb="24">
      <t>ヒヅケ</t>
    </rPh>
    <phoneticPr fontId="5"/>
  </si>
  <si>
    <t>←完了日：交付決定日～2026/3/31の間で入力する。</t>
    <rPh sb="5" eb="10">
      <t>コウフケッテイビ</t>
    </rPh>
    <phoneticPr fontId="5"/>
  </si>
  <si>
    <t>←　日誌別各月内訳表[シート]、日誌[シート]の内容を転記しています。</t>
    <rPh sb="2" eb="4">
      <t>ニッシ</t>
    </rPh>
    <rPh sb="4" eb="5">
      <t>ベツ</t>
    </rPh>
    <rPh sb="5" eb="7">
      <t>カクツキ</t>
    </rPh>
    <rPh sb="7" eb="9">
      <t>ウチワケ</t>
    </rPh>
    <rPh sb="9" eb="10">
      <t>ヒョウ</t>
    </rPh>
    <rPh sb="24" eb="26">
      <t>ナイヨウ</t>
    </rPh>
    <rPh sb="27" eb="29">
      <t>テンキ</t>
    </rPh>
    <phoneticPr fontId="2"/>
  </si>
  <si>
    <t xml:space="preserve">  　 日誌別各月内訳表[シート]、日誌[シート]へ入力してください。</t>
    <rPh sb="26" eb="28">
      <t>ニュウリョク</t>
    </rPh>
    <phoneticPr fontId="2"/>
  </si>
  <si>
    <t>賃金締切日</t>
    <phoneticPr fontId="2"/>
  </si>
  <si>
    <t>賃金支払日</t>
    <phoneticPr fontId="2"/>
  </si>
  <si>
    <t>取組：</t>
    <phoneticPr fontId="2"/>
  </si>
  <si>
    <t>補助事業に係る具体的な作業内容
※ 何のイベントのどの参画事業者のための業務を実施したのか記載してください。</t>
    <rPh sb="0" eb="4">
      <t>ホジョジギョウ</t>
    </rPh>
    <rPh sb="5" eb="6">
      <t>カカ</t>
    </rPh>
    <rPh sb="7" eb="10">
      <t>グタイテキ</t>
    </rPh>
    <rPh sb="11" eb="13">
      <t>サギョウ</t>
    </rPh>
    <rPh sb="13" eb="15">
      <t>ナイヨウ</t>
    </rPh>
    <rPh sb="18" eb="19">
      <t>ナニ</t>
    </rPh>
    <phoneticPr fontId="2"/>
  </si>
  <si>
    <t>補助事業に係る具体的な作業内容
※ 何のイベントのどの参画事業者のための業務を実施したのか記載してください。</t>
    <rPh sb="0" eb="2">
      <t>ホジョ</t>
    </rPh>
    <rPh sb="2" eb="4">
      <t>ジギョウ</t>
    </rPh>
    <rPh sb="5" eb="6">
      <t>カカ</t>
    </rPh>
    <rPh sb="7" eb="10">
      <t>グタイテキ</t>
    </rPh>
    <rPh sb="11" eb="13">
      <t>サギョウ</t>
    </rPh>
    <rPh sb="13" eb="15">
      <t>ナイヨウ</t>
    </rPh>
    <phoneticPr fontId="2"/>
  </si>
  <si>
    <t>翌月21日</t>
    <rPh sb="0" eb="2">
      <t>ヨクゲツ</t>
    </rPh>
    <rPh sb="4" eb="5">
      <t>ニチ</t>
    </rPh>
    <phoneticPr fontId="2"/>
  </si>
  <si>
    <t>当月21日</t>
    <rPh sb="0" eb="2">
      <t>トウゲツ</t>
    </rPh>
    <rPh sb="4" eb="5">
      <t>ニチ</t>
    </rPh>
    <phoneticPr fontId="2"/>
  </si>
  <si>
    <t>■ファイル名について</t>
    <rPh sb="5" eb="6">
      <t>メイ</t>
    </rPh>
    <phoneticPr fontId="16"/>
  </si>
  <si>
    <t>　申請者番号：採択通知書に記載されている申請者番号(左上の8桁の数字)を記載してください。</t>
    <rPh sb="1" eb="6">
      <t>シンセイシャバンゴウ</t>
    </rPh>
    <phoneticPr fontId="16"/>
  </si>
  <si>
    <t>　YYYYMMDD：提出日を記載してください。</t>
    <rPh sb="10" eb="13">
      <t>テイシュツビ</t>
    </rPh>
    <rPh sb="14" eb="16">
      <t>キサイ</t>
    </rPh>
    <phoneticPr fontId="16"/>
  </si>
  <si>
    <t>■各シートについて</t>
    <rPh sb="1" eb="2">
      <t>カク</t>
    </rPh>
    <phoneticPr fontId="16"/>
  </si>
  <si>
    <t>シートの色</t>
    <rPh sb="4" eb="5">
      <t>イロ</t>
    </rPh>
    <phoneticPr fontId="16"/>
  </si>
  <si>
    <t>シート名</t>
    <rPh sb="3" eb="4">
      <t>メイ</t>
    </rPh>
    <phoneticPr fontId="16"/>
  </si>
  <si>
    <t>備考</t>
    <rPh sb="0" eb="2">
      <t>ビコウ</t>
    </rPh>
    <phoneticPr fontId="16"/>
  </si>
  <si>
    <t>複数の書類に共通で記載する項目などを一覧でまとめています。
各書類を記入する前に入力ボックス[シート]のセルへ必要事項を入力してください。</t>
    <phoneticPr fontId="16"/>
  </si>
  <si>
    <t>■入力の注意点</t>
    <phoneticPr fontId="16"/>
  </si>
  <si>
    <t>緑色のセルの入力項目は空欄にはせず、必ず入力してください（任意の入力項目の記入は不要です。）。</t>
    <rPh sb="32" eb="36">
      <t>ニュウリョクコウモク</t>
    </rPh>
    <rPh sb="37" eb="39">
      <t>キニュウ</t>
    </rPh>
    <rPh sb="40" eb="42">
      <t>フヨウ</t>
    </rPh>
    <phoneticPr fontId="16"/>
  </si>
  <si>
    <t>水色のセルの項目は入力ボックス[シート]へ入力した項目を参照します。各書類へ直接入力・上書きしないで下さい。</t>
    <rPh sb="6" eb="8">
      <t>コウモク</t>
    </rPh>
    <phoneticPr fontId="16"/>
  </si>
  <si>
    <t>■経費支出管理表</t>
    <rPh sb="1" eb="3">
      <t>ケイヒ</t>
    </rPh>
    <rPh sb="3" eb="5">
      <t>シシュツ</t>
    </rPh>
    <rPh sb="5" eb="8">
      <t>カンリヒョウ</t>
    </rPh>
    <phoneticPr fontId="16"/>
  </si>
  <si>
    <t>①人件費</t>
    <phoneticPr fontId="16"/>
  </si>
  <si>
    <t>各月内訳表(健保等級単価計算)</t>
    <phoneticPr fontId="2"/>
  </si>
  <si>
    <t>等級単価一覧</t>
    <phoneticPr fontId="2"/>
  </si>
  <si>
    <t>各月内訳表</t>
    <phoneticPr fontId="2"/>
  </si>
  <si>
    <t>・人件費に関する経費支出管理表です。
・従業員別月別に経費支出をまとめています。入力欄以外の項目は各月内訳表[シート]へ入力した情報が反映されます。</t>
    <rPh sb="1" eb="4">
      <t>ジンケンヒ</t>
    </rPh>
    <rPh sb="5" eb="6">
      <t>カン</t>
    </rPh>
    <rPh sb="8" eb="10">
      <t>ケイヒ</t>
    </rPh>
    <rPh sb="10" eb="12">
      <t>シシュツ</t>
    </rPh>
    <rPh sb="12" eb="15">
      <t>カンリヒョウ</t>
    </rPh>
    <rPh sb="20" eb="24">
      <t>ジュウギョウインベツ</t>
    </rPh>
    <rPh sb="24" eb="26">
      <t>ツキベツ</t>
    </rPh>
    <rPh sb="27" eb="29">
      <t>ケイヒ</t>
    </rPh>
    <rPh sb="29" eb="31">
      <t>シシュツ</t>
    </rPh>
    <rPh sb="40" eb="42">
      <t>ニュウリョク</t>
    </rPh>
    <rPh sb="42" eb="43">
      <t>ラン</t>
    </rPh>
    <rPh sb="43" eb="45">
      <t>イガイ</t>
    </rPh>
    <rPh sb="46" eb="48">
      <t>コウモク</t>
    </rPh>
    <rPh sb="60" eb="62">
      <t>ニュウリョク</t>
    </rPh>
    <rPh sb="64" eb="66">
      <t>ジョウホウ</t>
    </rPh>
    <rPh sb="67" eb="69">
      <t>ハンエイ</t>
    </rPh>
    <phoneticPr fontId="16"/>
  </si>
  <si>
    <t>R7年度等級単価一覧表</t>
    <phoneticPr fontId="2"/>
  </si>
  <si>
    <t>R7年度等級単価一覧表です。</t>
    <phoneticPr fontId="2"/>
  </si>
  <si>
    <t>各シートは別のシートの値を参照しています。シート名の変更や削除しないでください。(必要ないシートは削除ではなく非表示にしてください。）</t>
    <rPh sb="0" eb="1">
      <t>カク</t>
    </rPh>
    <rPh sb="5" eb="6">
      <t>ベツ</t>
    </rPh>
    <rPh sb="11" eb="12">
      <t>アタイ</t>
    </rPh>
    <rPh sb="13" eb="15">
      <t>サンショウ</t>
    </rPh>
    <rPh sb="24" eb="25">
      <t>メイ</t>
    </rPh>
    <rPh sb="26" eb="28">
      <t>ヘンコウ</t>
    </rPh>
    <rPh sb="29" eb="31">
      <t>サクジョ</t>
    </rPh>
    <rPh sb="41" eb="43">
      <t>ヒツヨウ</t>
    </rPh>
    <rPh sb="49" eb="51">
      <t>サクジョ</t>
    </rPh>
    <rPh sb="55" eb="58">
      <t>ヒヒョウジ</t>
    </rPh>
    <phoneticPr fontId="16"/>
  </si>
  <si>
    <t>また、シートの並び順は変更しないでください。</t>
    <rPh sb="7" eb="8">
      <t>ナラ</t>
    </rPh>
    <rPh sb="9" eb="10">
      <t>ジュン</t>
    </rPh>
    <rPh sb="11" eb="13">
      <t>ヘンコウ</t>
    </rPh>
    <phoneticPr fontId="16"/>
  </si>
  <si>
    <r>
      <t>テンプレートのファイル名「</t>
    </r>
    <r>
      <rPr>
        <sz val="11"/>
        <color rgb="FF0070C0"/>
        <rFont val="游ゴシック"/>
        <family val="3"/>
        <charset val="128"/>
        <scheme val="minor"/>
      </rPr>
      <t>申請者番号</t>
    </r>
    <r>
      <rPr>
        <sz val="11"/>
        <rFont val="游ゴシック"/>
        <family val="3"/>
        <charset val="128"/>
        <scheme val="minor"/>
      </rPr>
      <t>_経費支出管理表_①人件費_</t>
    </r>
    <r>
      <rPr>
        <sz val="11"/>
        <color rgb="FF0070C0"/>
        <rFont val="游ゴシック"/>
        <family val="3"/>
        <charset val="128"/>
        <scheme val="minor"/>
      </rPr>
      <t>YYYYMMDD</t>
    </r>
    <r>
      <rPr>
        <sz val="11"/>
        <color theme="1"/>
        <rFont val="游ゴシック"/>
        <family val="2"/>
        <charset val="128"/>
        <scheme val="minor"/>
      </rPr>
      <t>」の青色の文字の部分は修正し提出してください。</t>
    </r>
    <rPh sb="11" eb="12">
      <t>メイ</t>
    </rPh>
    <rPh sb="42" eb="44">
      <t>アオイロ</t>
    </rPh>
    <rPh sb="45" eb="47">
      <t>モジ</t>
    </rPh>
    <rPh sb="48" eb="50">
      <t>ブブン</t>
    </rPh>
    <rPh sb="51" eb="53">
      <t>シュウセイ</t>
    </rPh>
    <rPh sb="54" eb="56">
      <t>テイシュツ</t>
    </rPh>
    <phoneticPr fontId="16"/>
  </si>
  <si>
    <t>(例)01001999_経費支出管理表_①人件費_20251130</t>
    <rPh sb="1" eb="2">
      <t>レイ</t>
    </rPh>
    <phoneticPr fontId="16"/>
  </si>
  <si>
    <t>←　日誌別各月内訳表は日誌[シート]の内容(勤務日数、労働時間）を転記しています。</t>
    <rPh sb="2" eb="4">
      <t>ニッシ</t>
    </rPh>
    <rPh sb="4" eb="5">
      <t>ベツ</t>
    </rPh>
    <rPh sb="5" eb="7">
      <t>カクツキ</t>
    </rPh>
    <rPh sb="7" eb="9">
      <t>ウチワケ</t>
    </rPh>
    <rPh sb="9" eb="10">
      <t>ヒョウ</t>
    </rPh>
    <rPh sb="19" eb="21">
      <t>ナイヨウ</t>
    </rPh>
    <rPh sb="22" eb="26">
      <t>キンムニッスウ</t>
    </rPh>
    <rPh sb="27" eb="31">
      <t>ロウドウジカン</t>
    </rPh>
    <rPh sb="33" eb="35">
      <t>テンキ</t>
    </rPh>
    <phoneticPr fontId="2"/>
  </si>
  <si>
    <t>入力ボックス</t>
    <phoneticPr fontId="2"/>
  </si>
  <si>
    <t>１.入力ボックス[シート]で補助事業者の基本情報を入力する。</t>
    <rPh sb="14" eb="19">
      <t>ホジョジギョウシャ</t>
    </rPh>
    <rPh sb="20" eb="24">
      <t>キホンジョウホウ</t>
    </rPh>
    <rPh sb="25" eb="27">
      <t>ニュウリョク</t>
    </rPh>
    <phoneticPr fontId="2"/>
  </si>
  <si>
    <t>3.日誌を入力する。</t>
    <rPh sb="2" eb="4">
      <t>ニッシ</t>
    </rPh>
    <rPh sb="5" eb="7">
      <t>ニュウリョク</t>
    </rPh>
    <phoneticPr fontId="2"/>
  </si>
  <si>
    <t>4.日誌で各月の労働時間が確定したら、各月内訳表[シート]で報酬月額もしくは月給を入力する。</t>
    <rPh sb="2" eb="4">
      <t>ニッシ</t>
    </rPh>
    <rPh sb="5" eb="7">
      <t>カクゲツ</t>
    </rPh>
    <rPh sb="8" eb="12">
      <t>ロウドウジカン</t>
    </rPh>
    <rPh sb="13" eb="15">
      <t>カクテイ</t>
    </rPh>
    <rPh sb="30" eb="34">
      <t>ホウシュウゲツガク</t>
    </rPh>
    <rPh sb="38" eb="40">
      <t>ゲッキュウ</t>
    </rPh>
    <rPh sb="41" eb="43">
      <t>ニュウリョク</t>
    </rPh>
    <phoneticPr fontId="2"/>
  </si>
  <si>
    <t>　補助対象外(自己負担分)がある場合は、補助対象外(自己負担分)の欄へ金額と理由を入力する。</t>
    <rPh sb="7" eb="12">
      <t>ジコフタンブン</t>
    </rPh>
    <rPh sb="16" eb="18">
      <t>バアイ</t>
    </rPh>
    <rPh sb="33" eb="34">
      <t>ラン</t>
    </rPh>
    <rPh sb="35" eb="37">
      <t>キンガク</t>
    </rPh>
    <rPh sb="38" eb="40">
      <t>リユウ</t>
    </rPh>
    <rPh sb="41" eb="43">
      <t>ニュウリョク</t>
    </rPh>
    <phoneticPr fontId="2"/>
  </si>
  <si>
    <t>←　何のイベント名に関する人件費なのかわかるように</t>
    <rPh sb="2" eb="3">
      <t>ナン</t>
    </rPh>
    <rPh sb="8" eb="9">
      <t>メイ</t>
    </rPh>
    <rPh sb="10" eb="11">
      <t>カン</t>
    </rPh>
    <rPh sb="13" eb="16">
      <t>ジンケンヒ</t>
    </rPh>
    <phoneticPr fontId="2"/>
  </si>
  <si>
    <t>　　 イベント名を入力してください。</t>
    <phoneticPr fontId="2"/>
  </si>
  <si>
    <t>■各シートの入力の順序について</t>
    <rPh sb="1" eb="2">
      <t>カク</t>
    </rPh>
    <rPh sb="9" eb="11">
      <t>ジュンジョ</t>
    </rPh>
    <phoneticPr fontId="16"/>
  </si>
  <si>
    <t>各シートは必ず以下の順番で入力してください。</t>
    <rPh sb="0" eb="1">
      <t>カク</t>
    </rPh>
    <rPh sb="5" eb="6">
      <t>カナラ</t>
    </rPh>
    <rPh sb="7" eb="9">
      <t>イカ</t>
    </rPh>
    <rPh sb="10" eb="12">
      <t>ジュンバン</t>
    </rPh>
    <rPh sb="13" eb="15">
      <t>ニュウリョク</t>
    </rPh>
    <phoneticPr fontId="2"/>
  </si>
  <si>
    <r>
      <t xml:space="preserve">従業員別に補助業務の労働時間、補助事業に係る具体的な作業内容を入力します。
</t>
    </r>
    <r>
      <rPr>
        <u/>
        <sz val="11"/>
        <color rgb="FFFF0000"/>
        <rFont val="游ゴシック"/>
        <family val="3"/>
        <charset val="128"/>
        <scheme val="minor"/>
      </rPr>
      <t>日誌を入力する前に各月内訳表[シート]の賃金締切日の項目を選択してください。</t>
    </r>
    <r>
      <rPr>
        <sz val="11"/>
        <color theme="1"/>
        <rFont val="游ゴシック"/>
        <family val="2"/>
        <scheme val="minor"/>
      </rPr>
      <t xml:space="preserve">
</t>
    </r>
    <r>
      <rPr>
        <sz val="8"/>
        <color theme="1"/>
        <rFont val="游ゴシック"/>
        <family val="3"/>
        <charset val="128"/>
        <scheme val="minor"/>
      </rPr>
      <t xml:space="preserve">
</t>
    </r>
    <r>
      <rPr>
        <sz val="9"/>
        <color theme="1"/>
        <rFont val="游ゴシック"/>
        <family val="3"/>
        <charset val="128"/>
        <scheme val="minor"/>
      </rPr>
      <t>※　日誌のシート名は日誌＋N(1～50)の数値の命名規則となっております。
　    人件費の計上が50人を超える場合は共同協業型の補助金事務局へ相談ください。</t>
    </r>
    <rPh sb="0" eb="4">
      <t>ジュウギョウインベツ</t>
    </rPh>
    <rPh sb="10" eb="14">
      <t>ロウドウジカン</t>
    </rPh>
    <rPh sb="31" eb="33">
      <t>ニュウリョク</t>
    </rPh>
    <rPh sb="38" eb="40">
      <t>ニッシ</t>
    </rPh>
    <rPh sb="41" eb="43">
      <t>ニュウリョク</t>
    </rPh>
    <rPh sb="45" eb="46">
      <t>マエ</t>
    </rPh>
    <rPh sb="64" eb="66">
      <t>コウモク</t>
    </rPh>
    <rPh sb="67" eb="69">
      <t>センタク</t>
    </rPh>
    <rPh sb="86" eb="87">
      <t>メイ</t>
    </rPh>
    <rPh sb="88" eb="90">
      <t>ニッシ</t>
    </rPh>
    <rPh sb="99" eb="101">
      <t>スウチ</t>
    </rPh>
    <rPh sb="102" eb="106">
      <t>メイメイキソク</t>
    </rPh>
    <rPh sb="121" eb="124">
      <t>ジンケンヒ</t>
    </rPh>
    <rPh sb="125" eb="127">
      <t>ケイジョウ</t>
    </rPh>
    <rPh sb="131" eb="132">
      <t>ニン</t>
    </rPh>
    <rPh sb="133" eb="134">
      <t>コ</t>
    </rPh>
    <rPh sb="136" eb="138">
      <t>バアイ</t>
    </rPh>
    <rPh sb="139" eb="144">
      <t>キョウドウキョウギョウガタ</t>
    </rPh>
    <rPh sb="145" eb="151">
      <t>ホジョキンジムキョク</t>
    </rPh>
    <rPh sb="152" eb="154">
      <t>ソウダン</t>
    </rPh>
    <phoneticPr fontId="2"/>
  </si>
  <si>
    <r>
      <t xml:space="preserve">日誌N </t>
    </r>
    <r>
      <rPr>
        <sz val="9"/>
        <color theme="1"/>
        <rFont val="游ゴシック"/>
        <family val="3"/>
        <charset val="128"/>
        <scheme val="minor"/>
      </rPr>
      <t>※</t>
    </r>
    <rPh sb="0" eb="2">
      <t>ニッシ</t>
    </rPh>
    <phoneticPr fontId="2"/>
  </si>
  <si>
    <t>↓</t>
    <phoneticPr fontId="2"/>
  </si>
  <si>
    <t>2.～5.を繰り返す</t>
    <rPh sb="6" eb="7">
      <t>ク</t>
    </rPh>
    <rPh sb="8" eb="9">
      <t>カエ</t>
    </rPh>
    <phoneticPr fontId="2"/>
  </si>
  <si>
    <t xml:space="preserve">・従業員別に基本情報(従業者氏名、健保等級適用、給与形態、賞与回数、賃金締切日、賃金支払日）を入力する。
　選択した「賃金締切日」に応じて日誌の各月の開始日が変更されます。
・日誌に入力された各月の総労働時間、勤務日数を従業員別月別に一覧表示します。
・報酬月額、または月給を入力するとR7年の等級単価一覧表の等級に応じた労務費時給単価を取得します。
・労務費時給単価と各月の総労働時間から各月の補助対象経費を算出します。
</t>
    <rPh sb="11" eb="14">
      <t>ジュウギョウシャ</t>
    </rPh>
    <rPh sb="14" eb="16">
      <t>シメイ</t>
    </rPh>
    <rPh sb="99" eb="100">
      <t>ソウ</t>
    </rPh>
    <rPh sb="127" eb="131">
      <t>ホウシュウゲツガク</t>
    </rPh>
    <rPh sb="135" eb="137">
      <t>ゲッキュウ</t>
    </rPh>
    <rPh sb="138" eb="140">
      <t>ニュウリョク</t>
    </rPh>
    <rPh sb="145" eb="146">
      <t>ネン</t>
    </rPh>
    <rPh sb="147" eb="151">
      <t>トウキュウタンカ</t>
    </rPh>
    <rPh sb="151" eb="154">
      <t>イチランヒョウ</t>
    </rPh>
    <rPh sb="155" eb="157">
      <t>トウキュウ</t>
    </rPh>
    <rPh sb="158" eb="159">
      <t>オウ</t>
    </rPh>
    <rPh sb="169" eb="171">
      <t>シュトク</t>
    </rPh>
    <rPh sb="195" eb="197">
      <t>カクツキ</t>
    </rPh>
    <rPh sb="198" eb="202">
      <t>ホジョタイショウ</t>
    </rPh>
    <rPh sb="202" eb="204">
      <t>ケイヒ</t>
    </rPh>
    <rPh sb="205" eb="207">
      <t>サンシュツ</t>
    </rPh>
    <phoneticPr fontId="16"/>
  </si>
  <si>
    <t>２.各月内訳表[シート]で従業員別に基本情報(従業者氏名、健保等級適用、給与形態、賞与回数、賃金締切日、賃金支払日）を入力する。</t>
    <rPh sb="13" eb="16">
      <t>ジュウギョウイン</t>
    </rPh>
    <rPh sb="16" eb="17">
      <t>ベツ</t>
    </rPh>
    <rPh sb="18" eb="20">
      <t>キホン</t>
    </rPh>
    <rPh sb="20" eb="22">
      <t>ジョウホウ</t>
    </rPh>
    <rPh sb="29" eb="31">
      <t>ケンポ</t>
    </rPh>
    <rPh sb="31" eb="33">
      <t>トウキュウ</t>
    </rPh>
    <rPh sb="33" eb="35">
      <t>テキヨウ</t>
    </rPh>
    <rPh sb="36" eb="38">
      <t>キュウヨ</t>
    </rPh>
    <rPh sb="38" eb="40">
      <t>ケイタイ</t>
    </rPh>
    <rPh sb="41" eb="43">
      <t>ショウヨ</t>
    </rPh>
    <rPh sb="43" eb="45">
      <t>カイスウ</t>
    </rPh>
    <rPh sb="52" eb="54">
      <t>チンギン</t>
    </rPh>
    <rPh sb="54" eb="57">
      <t>シハライビ</t>
    </rPh>
    <rPh sb="59" eb="61">
      <t>ニュウリョク</t>
    </rPh>
    <phoneticPr fontId="2"/>
  </si>
  <si>
    <t>従業員別各月別に経費支出をまとめます。</t>
    <rPh sb="0" eb="4">
      <t>ジュウギョウインベツ</t>
    </rPh>
    <rPh sb="4" eb="7">
      <t>カクツキベツ</t>
    </rPh>
    <rPh sb="8" eb="12">
      <t>ケイヒシシュツ</t>
    </rPh>
    <phoneticPr fontId="2"/>
  </si>
  <si>
    <t>シートの見出しの色が異なっています。</t>
    <rPh sb="4" eb="6">
      <t>ミダ</t>
    </rPh>
    <rPh sb="8" eb="9">
      <t>イロ</t>
    </rPh>
    <rPh sb="10" eb="11">
      <t>コト</t>
    </rPh>
    <phoneticPr fontId="16"/>
  </si>
  <si>
    <t>5.従業員への支払が完了したら、①人件費[シート]へ支払日とイベントを入力する。※　証ひょう番号は自動採番されます。</t>
    <rPh sb="2" eb="5">
      <t>ジュウギョウイン</t>
    </rPh>
    <rPh sb="7" eb="9">
      <t>シハラ</t>
    </rPh>
    <rPh sb="10" eb="12">
      <t>カンリョウ</t>
    </rPh>
    <rPh sb="17" eb="20">
      <t>ジンケンヒ</t>
    </rPh>
    <rPh sb="26" eb="29">
      <t>シハライビ</t>
    </rPh>
    <rPh sb="35" eb="37">
      <t>ニュウリョク</t>
    </rPh>
    <phoneticPr fontId="2"/>
  </si>
  <si>
    <t>本支出管理表は、「①人件費」専用の書類となります。実績報告書や経費支出に係る証ひょう書類送付する際に、あわせてご提出をお願いします。</t>
    <rPh sb="10" eb="13">
      <t>ジンケンヒ</t>
    </rPh>
    <rPh sb="14" eb="16">
      <t>センヨウ</t>
    </rPh>
    <rPh sb="17" eb="19">
      <t>ショルイ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</si>
</sst>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m/d;@"/>
    <numFmt numFmtId="177" formatCode="#,##0_ "/>
    <numFmt numFmtId="178" formatCode="0&quot;月&quot;"/>
    <numFmt numFmtId="179" formatCode="0&quot;日&quot;"/>
    <numFmt numFmtId="180" formatCode="#,##0_);[Red]\(#,##0\)"/>
    <numFmt numFmtId="181" formatCode="[h]:mm;@"/>
    <numFmt numFmtId="182" formatCode="yyyy&quot;年&quot;m&quot;月&quot;d&quot;日&quot;;@"/>
    <numFmt numFmtId="183" formatCode="yyyy/mm/dd"/>
    <numFmt numFmtId="184" formatCode="mm/dd&quot; (&quot;aaa&quot;)&quot;"/>
    <numFmt numFmtId="185" formatCode="#,##0_ ;[Red]\-#,##0\ "/>
  </numFmts>
  <fonts count="35">
    <font>
      <sz val="11"/>
      <color theme="1"/>
      <name val="游ゴシック"/>
      <family val="2"/>
      <charset val="128"/>
      <scheme val="minor"/>
    </font>
    <font>
      <sz val="10"/>
      <color theme="1"/>
      <name val="Meiryo UI"/>
      <family val="3"/>
      <charset val="128"/>
    </font>
    <font>
      <sz val="6"/>
      <name val="游ゴシック"/>
      <family val="2"/>
      <charset val="128"/>
      <scheme val="minor"/>
    </font>
    <font>
      <sz val="12"/>
      <color theme="1"/>
      <name val="Meiryo UI"/>
      <family val="3"/>
      <charset val="128"/>
    </font>
    <font>
      <sz val="9"/>
      <color theme="1"/>
      <name val="Meiryo UI"/>
      <family val="3"/>
      <charset val="128"/>
    </font>
    <font>
      <sz val="8"/>
      <color theme="1"/>
      <name val="Meiryo UI"/>
      <family val="3"/>
      <charset val="128"/>
    </font>
    <font>
      <sz val="10"/>
      <color theme="1"/>
      <name val="游ゴシック"/>
      <family val="2"/>
      <charset val="128"/>
      <scheme val="minor"/>
    </font>
    <font>
      <sz val="20"/>
      <color theme="1"/>
      <name val="Meiryo UI"/>
      <family val="3"/>
      <charset val="128"/>
    </font>
    <font>
      <u/>
      <sz val="11"/>
      <color theme="10"/>
      <name val="游ゴシック"/>
      <family val="2"/>
      <charset val="128"/>
      <scheme val="minor"/>
    </font>
    <font>
      <b/>
      <sz val="11"/>
      <color theme="1"/>
      <name val="Meiryo UI"/>
      <family val="3"/>
      <charset val="128"/>
    </font>
    <font>
      <sz val="10"/>
      <color theme="0"/>
      <name val="Meiryo UI"/>
      <family val="3"/>
      <charset val="128"/>
    </font>
    <font>
      <sz val="11"/>
      <color theme="1"/>
      <name val="Meiryo UI"/>
      <family val="3"/>
      <charset val="128"/>
    </font>
    <font>
      <sz val="9"/>
      <color rgb="FF000000"/>
      <name val="Meiryo UI"/>
      <family val="3"/>
      <charset val="128"/>
    </font>
    <font>
      <sz val="11"/>
      <color theme="1"/>
      <name val="游ゴシック"/>
      <family val="2"/>
      <scheme val="minor"/>
    </font>
    <font>
      <b/>
      <sz val="20"/>
      <color theme="1"/>
      <name val="Meiryo UI"/>
      <family val="3"/>
      <charset val="128"/>
    </font>
    <font>
      <b/>
      <sz val="10"/>
      <color theme="1"/>
      <name val="Meiryo UI"/>
      <family val="3"/>
      <charset val="128"/>
    </font>
    <font>
      <sz val="6"/>
      <name val="游ゴシック"/>
      <family val="3"/>
      <charset val="128"/>
      <scheme val="minor"/>
    </font>
    <font>
      <sz val="11"/>
      <name val="ＭＳ Ｐゴシック"/>
      <family val="3"/>
      <charset val="128"/>
    </font>
    <font>
      <sz val="11"/>
      <name val="Meiryo UI"/>
      <family val="3"/>
      <charset val="128"/>
    </font>
    <font>
      <sz val="11"/>
      <color theme="1"/>
      <name val="游ゴシック"/>
      <family val="3"/>
      <charset val="128"/>
      <scheme val="minor"/>
    </font>
    <font>
      <sz val="11"/>
      <name val="ＭＳ ゴシック"/>
      <family val="3"/>
      <charset val="128"/>
    </font>
    <font>
      <sz val="6"/>
      <name val="ＭＳ ゴシック"/>
      <family val="3"/>
      <charset val="128"/>
    </font>
    <font>
      <b/>
      <sz val="16"/>
      <color theme="1"/>
      <name val="Meiryo UI"/>
      <family val="3"/>
      <charset val="128"/>
    </font>
    <font>
      <sz val="10"/>
      <name val="Meiryo UI"/>
      <family val="3"/>
      <charset val="128"/>
    </font>
    <font>
      <sz val="10"/>
      <color rgb="FFFF0000"/>
      <name val="Meiryo UI"/>
      <family val="3"/>
      <charset val="128"/>
    </font>
    <font>
      <sz val="10"/>
      <color theme="8"/>
      <name val="Meiryo UI"/>
      <family val="3"/>
      <charset val="128"/>
    </font>
    <font>
      <sz val="11"/>
      <color theme="8"/>
      <name val="游ゴシック"/>
      <family val="2"/>
      <charset val="128"/>
      <scheme val="minor"/>
    </font>
    <font>
      <sz val="11"/>
      <color rgb="FF0070C0"/>
      <name val="游ゴシック"/>
      <family val="3"/>
      <charset val="128"/>
      <scheme val="minor"/>
    </font>
    <font>
      <sz val="11"/>
      <name val="游ゴシック"/>
      <family val="3"/>
      <charset val="128"/>
      <scheme val="minor"/>
    </font>
    <font>
      <sz val="18"/>
      <color theme="1"/>
      <name val="Meiryo UI"/>
      <family val="3"/>
      <charset val="128"/>
    </font>
    <font>
      <sz val="8"/>
      <color theme="1"/>
      <name val="游ゴシック"/>
      <family val="3"/>
      <charset val="128"/>
      <scheme val="minor"/>
    </font>
    <font>
      <u/>
      <sz val="11"/>
      <color rgb="FFFF0000"/>
      <name val="游ゴシック"/>
      <family val="3"/>
      <charset val="128"/>
      <scheme val="minor"/>
    </font>
    <font>
      <sz val="9"/>
      <color theme="1"/>
      <name val="游ゴシック"/>
      <family val="3"/>
      <charset val="128"/>
      <scheme val="minor"/>
    </font>
    <font>
      <b/>
      <sz val="11"/>
      <color theme="0"/>
      <name val="游ゴシック"/>
      <family val="3"/>
      <charset val="128"/>
      <scheme val="minor"/>
    </font>
    <font>
      <sz val="9"/>
      <name val="Meiryo UI"/>
      <family val="3"/>
      <charset val="128"/>
    </font>
  </fonts>
  <fills count="15">
    <fill>
      <patternFill patternType="none"/>
    </fill>
    <fill>
      <patternFill patternType="gray125"/>
    </fill>
    <fill>
      <patternFill patternType="solid">
        <fgColor theme="0" tint="-4.9989318521683403E-2"/>
        <bgColor indexed="64"/>
      </patternFill>
    </fill>
    <fill>
      <patternFill patternType="solid">
        <fgColor rgb="FFD4F8E3"/>
        <bgColor indexed="64"/>
      </patternFill>
    </fill>
    <fill>
      <patternFill patternType="solid">
        <fgColor rgb="FF15D348"/>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89999084444715716"/>
        <bgColor indexed="64"/>
      </patternFill>
    </fill>
    <fill>
      <patternFill patternType="solid">
        <fgColor theme="2" tint="-0.499984740745262"/>
        <bgColor indexed="64"/>
      </patternFill>
    </fill>
    <fill>
      <patternFill patternType="solid">
        <fgColor rgb="FFFFFFFF"/>
        <bgColor indexed="64"/>
      </patternFill>
    </fill>
    <fill>
      <patternFill patternType="solid">
        <fgColor rgb="FFFFFF99"/>
        <bgColor indexed="64"/>
      </patternFill>
    </fill>
    <fill>
      <patternFill patternType="solid">
        <fgColor rgb="FF66CCFF"/>
        <bgColor indexed="64"/>
      </patternFill>
    </fill>
    <fill>
      <patternFill patternType="solid">
        <fgColor rgb="FFC7F0FD"/>
        <bgColor indexed="64"/>
      </patternFill>
    </fill>
    <fill>
      <patternFill patternType="solid">
        <fgColor theme="9" tint="0.79998168889431442"/>
        <bgColor indexed="64"/>
      </patternFill>
    </fill>
  </fills>
  <borders count="3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bottom style="medium">
        <color auto="1"/>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s>
  <cellStyleXfs count="6">
    <xf numFmtId="0" fontId="0" fillId="0" borderId="0">
      <alignment vertical="center"/>
    </xf>
    <xf numFmtId="0" fontId="8" fillId="0" borderId="0" applyNumberFormat="0" applyFill="0" applyBorder="0" applyAlignment="0" applyProtection="0">
      <alignment vertical="center"/>
    </xf>
    <xf numFmtId="0" fontId="13" fillId="0" borderId="0"/>
    <xf numFmtId="0" fontId="17" fillId="0" borderId="0"/>
    <xf numFmtId="0" fontId="19" fillId="0" borderId="0"/>
    <xf numFmtId="0" fontId="20" fillId="0" borderId="0">
      <alignment vertical="center"/>
    </xf>
  </cellStyleXfs>
  <cellXfs count="200">
    <xf numFmtId="0" fontId="0" fillId="0" borderId="0" xfId="0">
      <alignment vertical="center"/>
    </xf>
    <xf numFmtId="0" fontId="1" fillId="0" borderId="0" xfId="0" applyFont="1">
      <alignment vertical="center"/>
    </xf>
    <xf numFmtId="0" fontId="3" fillId="0" borderId="0" xfId="0" applyFont="1" applyAlignment="1">
      <alignment horizontal="centerContinuous" vertical="center"/>
    </xf>
    <xf numFmtId="0" fontId="1" fillId="0" borderId="0" xfId="0" applyFont="1" applyAlignment="1">
      <alignment horizontal="centerContinuous" vertical="center"/>
    </xf>
    <xf numFmtId="177" fontId="1" fillId="0" borderId="3" xfId="0" applyNumberFormat="1" applyFont="1" applyBorder="1">
      <alignment vertical="center"/>
    </xf>
    <xf numFmtId="0" fontId="1" fillId="0" borderId="3" xfId="0" applyFont="1" applyBorder="1" applyAlignment="1">
      <alignment horizontal="center" vertical="center"/>
    </xf>
    <xf numFmtId="0" fontId="6" fillId="0" borderId="3" xfId="0" applyFont="1" applyBorder="1">
      <alignment vertical="center"/>
    </xf>
    <xf numFmtId="0" fontId="7" fillId="0" borderId="0" xfId="0" applyFont="1">
      <alignment vertical="center"/>
    </xf>
    <xf numFmtId="0" fontId="1" fillId="0" borderId="0" xfId="0" applyFont="1" applyAlignment="1">
      <alignment horizontal="center" vertical="center"/>
    </xf>
    <xf numFmtId="0" fontId="1" fillId="4" borderId="1" xfId="0" applyFont="1" applyFill="1" applyBorder="1" applyAlignment="1">
      <alignment horizontal="left" vertical="center"/>
    </xf>
    <xf numFmtId="0" fontId="1" fillId="4" borderId="3" xfId="0" applyFont="1" applyFill="1" applyBorder="1" applyAlignment="1">
      <alignment horizontal="left" vertical="center"/>
    </xf>
    <xf numFmtId="180" fontId="1" fillId="0" borderId="0" xfId="0" applyNumberFormat="1" applyFont="1">
      <alignment vertical="center"/>
    </xf>
    <xf numFmtId="0" fontId="1" fillId="0" borderId="3" xfId="0" applyFont="1" applyBorder="1">
      <alignment vertical="center"/>
    </xf>
    <xf numFmtId="3" fontId="1" fillId="0" borderId="3" xfId="0" applyNumberFormat="1" applyFont="1" applyBorder="1">
      <alignment vertical="center"/>
    </xf>
    <xf numFmtId="183" fontId="0" fillId="0" borderId="0" xfId="0" applyNumberFormat="1">
      <alignment vertical="center"/>
    </xf>
    <xf numFmtId="0" fontId="0" fillId="0" borderId="3" xfId="0" applyBorder="1">
      <alignment vertical="center"/>
    </xf>
    <xf numFmtId="0" fontId="1" fillId="0" borderId="0" xfId="0" applyFont="1" applyAlignment="1">
      <alignment horizontal="right" vertical="center"/>
    </xf>
    <xf numFmtId="181" fontId="1" fillId="3" borderId="14" xfId="0" applyNumberFormat="1" applyFont="1" applyFill="1" applyBorder="1" applyProtection="1">
      <alignment vertical="center"/>
      <protection locked="0"/>
    </xf>
    <xf numFmtId="181" fontId="1" fillId="3" borderId="15" xfId="0" applyNumberFormat="1" applyFont="1" applyFill="1" applyBorder="1" applyProtection="1">
      <alignment vertical="center"/>
      <protection locked="0"/>
    </xf>
    <xf numFmtId="181" fontId="1" fillId="3" borderId="3" xfId="0" applyNumberFormat="1" applyFont="1" applyFill="1" applyBorder="1" applyProtection="1">
      <alignment vertical="center"/>
      <protection locked="0"/>
    </xf>
    <xf numFmtId="0" fontId="1" fillId="3" borderId="3" xfId="0" applyFont="1" applyFill="1" applyBorder="1" applyProtection="1">
      <alignment vertical="center"/>
      <protection locked="0"/>
    </xf>
    <xf numFmtId="0" fontId="3" fillId="0" borderId="0" xfId="0" applyFont="1" applyAlignment="1">
      <alignment horizontal="center" vertical="center"/>
    </xf>
    <xf numFmtId="0" fontId="4" fillId="0" borderId="0" xfId="0" applyFont="1" applyAlignment="1">
      <alignment horizontal="right" vertical="center"/>
    </xf>
    <xf numFmtId="0" fontId="1" fillId="0" borderId="3" xfId="0" applyFont="1" applyBorder="1" applyAlignment="1">
      <alignment vertical="center" shrinkToFit="1"/>
    </xf>
    <xf numFmtId="177" fontId="1" fillId="3" borderId="3" xfId="0" applyNumberFormat="1" applyFont="1" applyFill="1" applyBorder="1" applyAlignment="1" applyProtection="1">
      <alignment horizontal="right" vertical="center" shrinkToFit="1"/>
      <protection locked="0"/>
    </xf>
    <xf numFmtId="0" fontId="1" fillId="3" borderId="3" xfId="0" applyFont="1" applyFill="1" applyBorder="1" applyAlignment="1" applyProtection="1">
      <alignment horizontal="center" vertical="center" shrinkToFit="1"/>
      <protection locked="0"/>
    </xf>
    <xf numFmtId="0" fontId="1" fillId="0" borderId="0" xfId="0" applyFont="1" applyAlignment="1">
      <alignment vertical="center" shrinkToFit="1"/>
    </xf>
    <xf numFmtId="0" fontId="1" fillId="0" borderId="1" xfId="0" applyFont="1" applyBorder="1" applyAlignment="1">
      <alignment horizontal="centerContinuous" vertical="center" shrinkToFit="1"/>
    </xf>
    <xf numFmtId="0" fontId="1" fillId="0" borderId="2" xfId="0" applyFont="1" applyBorder="1" applyAlignment="1">
      <alignment horizontal="centerContinuous" vertical="center" shrinkToFit="1"/>
    </xf>
    <xf numFmtId="179" fontId="1" fillId="0" borderId="3" xfId="0" applyNumberFormat="1" applyFont="1" applyBorder="1" applyAlignment="1">
      <alignment vertical="center" shrinkToFit="1"/>
    </xf>
    <xf numFmtId="0" fontId="1" fillId="0" borderId="6" xfId="0" applyFont="1" applyBorder="1" applyAlignment="1">
      <alignment vertical="center" shrinkToFit="1"/>
    </xf>
    <xf numFmtId="14" fontId="1" fillId="0" borderId="0" xfId="0" applyNumberFormat="1" applyFont="1" applyAlignment="1">
      <alignment vertical="center" shrinkToFit="1"/>
    </xf>
    <xf numFmtId="0" fontId="1" fillId="0" borderId="16" xfId="0" applyFont="1" applyBorder="1">
      <alignment vertical="center"/>
    </xf>
    <xf numFmtId="0" fontId="9" fillId="0" borderId="0" xfId="0" applyFont="1">
      <alignment vertical="center"/>
    </xf>
    <xf numFmtId="0" fontId="10" fillId="0" borderId="0" xfId="0" applyFont="1" applyAlignment="1">
      <alignment vertical="center" shrinkToFit="1"/>
    </xf>
    <xf numFmtId="0" fontId="8" fillId="0" borderId="3" xfId="1" applyBorder="1" applyAlignment="1" applyProtection="1">
      <alignment vertical="center" shrinkToFit="1"/>
    </xf>
    <xf numFmtId="0" fontId="1" fillId="0" borderId="5" xfId="0" applyFont="1" applyBorder="1" applyAlignment="1">
      <alignment vertical="center" shrinkToFit="1"/>
    </xf>
    <xf numFmtId="181" fontId="1" fillId="0" borderId="5" xfId="0" applyNumberFormat="1" applyFont="1" applyBorder="1" applyAlignment="1">
      <alignment vertical="center" shrinkToFit="1"/>
    </xf>
    <xf numFmtId="0" fontId="1" fillId="0" borderId="20" xfId="0" applyFont="1" applyBorder="1" applyAlignment="1">
      <alignment vertical="center" shrinkToFit="1"/>
    </xf>
    <xf numFmtId="177" fontId="1" fillId="0" borderId="20" xfId="0" applyNumberFormat="1" applyFont="1" applyBorder="1" applyAlignment="1">
      <alignment vertical="center" shrinkToFit="1"/>
    </xf>
    <xf numFmtId="0" fontId="10" fillId="4" borderId="1" xfId="0" applyFont="1" applyFill="1" applyBorder="1" applyAlignment="1">
      <alignment vertical="center" shrinkToFit="1"/>
    </xf>
    <xf numFmtId="180" fontId="1" fillId="0" borderId="3" xfId="0" applyNumberFormat="1" applyFont="1" applyBorder="1" applyAlignment="1">
      <alignment horizontal="right" vertical="center" shrinkToFit="1"/>
    </xf>
    <xf numFmtId="0" fontId="1" fillId="0" borderId="7" xfId="0" applyFont="1" applyBorder="1" applyAlignment="1">
      <alignment vertical="center" shrinkToFit="1"/>
    </xf>
    <xf numFmtId="0" fontId="1" fillId="0" borderId="17" xfId="0" applyFont="1" applyBorder="1" applyAlignment="1">
      <alignment vertical="center" shrinkToFit="1"/>
    </xf>
    <xf numFmtId="0" fontId="1" fillId="0" borderId="8" xfId="0" applyFont="1" applyBorder="1" applyAlignment="1">
      <alignment vertical="center" shrinkToFit="1"/>
    </xf>
    <xf numFmtId="0" fontId="1" fillId="5" borderId="0" xfId="0" applyFont="1" applyFill="1">
      <alignment vertical="center"/>
    </xf>
    <xf numFmtId="0" fontId="1" fillId="0" borderId="21" xfId="0" applyFont="1" applyBorder="1" applyAlignment="1">
      <alignment vertical="center" shrinkToFit="1"/>
    </xf>
    <xf numFmtId="177" fontId="1" fillId="3" borderId="10" xfId="0" applyNumberFormat="1" applyFont="1" applyFill="1" applyBorder="1" applyAlignment="1" applyProtection="1">
      <alignment horizontal="right" vertical="center" shrinkToFit="1"/>
      <protection locked="0"/>
    </xf>
    <xf numFmtId="177" fontId="1" fillId="3" borderId="21" xfId="0" applyNumberFormat="1" applyFont="1" applyFill="1" applyBorder="1" applyAlignment="1" applyProtection="1">
      <alignment horizontal="right" vertical="center" shrinkToFit="1"/>
      <protection locked="0"/>
    </xf>
    <xf numFmtId="0" fontId="1" fillId="0" borderId="22" xfId="0" applyFont="1" applyBorder="1" applyAlignment="1">
      <alignment horizontal="left" vertical="top" shrinkToFit="1"/>
    </xf>
    <xf numFmtId="0" fontId="1" fillId="0" borderId="22" xfId="0" applyFont="1" applyBorder="1" applyAlignment="1">
      <alignment vertical="center" shrinkToFit="1"/>
    </xf>
    <xf numFmtId="0" fontId="5" fillId="3" borderId="23" xfId="0" applyFont="1" applyFill="1" applyBorder="1" applyAlignment="1" applyProtection="1">
      <alignment horizontal="left" vertical="top" wrapText="1" shrinkToFit="1"/>
      <protection locked="0"/>
    </xf>
    <xf numFmtId="0" fontId="1" fillId="3" borderId="3" xfId="0" applyFont="1" applyFill="1" applyBorder="1" applyAlignment="1" applyProtection="1">
      <alignment vertical="center" shrinkToFit="1"/>
      <protection locked="0"/>
    </xf>
    <xf numFmtId="185" fontId="1" fillId="0" borderId="24" xfId="0" applyNumberFormat="1" applyFont="1" applyBorder="1" applyAlignment="1">
      <alignment vertical="center" shrinkToFit="1"/>
    </xf>
    <xf numFmtId="0" fontId="8" fillId="0" borderId="0" xfId="1">
      <alignment vertical="center"/>
    </xf>
    <xf numFmtId="183" fontId="1" fillId="5" borderId="0" xfId="0" applyNumberFormat="1" applyFont="1" applyFill="1">
      <alignment vertical="center"/>
    </xf>
    <xf numFmtId="0" fontId="1" fillId="5" borderId="0" xfId="0" applyFont="1" applyFill="1" applyAlignment="1">
      <alignment vertical="center" shrinkToFit="1"/>
    </xf>
    <xf numFmtId="0" fontId="14" fillId="7" borderId="0" xfId="2" applyFont="1" applyFill="1" applyAlignment="1">
      <alignment vertical="center"/>
    </xf>
    <xf numFmtId="0" fontId="11" fillId="0" borderId="0" xfId="2" applyFont="1" applyAlignment="1">
      <alignment vertical="center" wrapText="1"/>
    </xf>
    <xf numFmtId="0" fontId="11" fillId="0" borderId="0" xfId="2" applyFont="1" applyAlignment="1">
      <alignment vertical="center"/>
    </xf>
    <xf numFmtId="0" fontId="14" fillId="0" borderId="0" xfId="2" applyFont="1" applyAlignment="1">
      <alignment vertical="center"/>
    </xf>
    <xf numFmtId="0" fontId="11" fillId="0" borderId="0" xfId="2" applyFont="1" applyAlignment="1">
      <alignment horizontal="right" vertical="center"/>
    </xf>
    <xf numFmtId="0" fontId="9" fillId="2" borderId="3" xfId="2" applyFont="1" applyFill="1" applyBorder="1" applyAlignment="1">
      <alignment vertical="center"/>
    </xf>
    <xf numFmtId="49" fontId="11" fillId="0" borderId="3" xfId="2" applyNumberFormat="1" applyFont="1" applyBorder="1" applyAlignment="1" applyProtection="1">
      <alignment horizontal="left" vertical="center"/>
      <protection locked="0"/>
    </xf>
    <xf numFmtId="0" fontId="18" fillId="0" borderId="0" xfId="3" applyFont="1" applyAlignment="1">
      <alignment vertical="center"/>
    </xf>
    <xf numFmtId="0" fontId="11" fillId="2" borderId="3" xfId="2" applyFont="1" applyFill="1" applyBorder="1" applyAlignment="1">
      <alignment vertical="center"/>
    </xf>
    <xf numFmtId="0" fontId="11" fillId="2" borderId="3" xfId="0" applyFont="1" applyFill="1" applyBorder="1">
      <alignment vertical="center"/>
    </xf>
    <xf numFmtId="0" fontId="11" fillId="0" borderId="0" xfId="4" applyFont="1" applyAlignment="1">
      <alignment vertical="center"/>
    </xf>
    <xf numFmtId="183" fontId="18" fillId="0" borderId="3" xfId="5" quotePrefix="1" applyNumberFormat="1" applyFont="1" applyBorder="1" applyAlignment="1" applyProtection="1">
      <alignment horizontal="left" vertical="center" wrapText="1"/>
      <protection locked="0"/>
    </xf>
    <xf numFmtId="0" fontId="18" fillId="2" borderId="3" xfId="5" applyFont="1" applyFill="1" applyBorder="1">
      <alignment vertical="center"/>
    </xf>
    <xf numFmtId="0" fontId="11" fillId="0" borderId="0" xfId="2" applyFont="1"/>
    <xf numFmtId="0" fontId="1" fillId="0" borderId="0" xfId="2" applyFont="1" applyAlignment="1">
      <alignment vertical="center"/>
    </xf>
    <xf numFmtId="0" fontId="1" fillId="2" borderId="3" xfId="0" applyFont="1" applyFill="1" applyBorder="1">
      <alignment vertical="center"/>
    </xf>
    <xf numFmtId="0" fontId="11" fillId="0" borderId="0" xfId="2" applyFont="1" applyAlignment="1" applyProtection="1">
      <alignment vertical="center"/>
      <protection locked="0"/>
    </xf>
    <xf numFmtId="0" fontId="11" fillId="0" borderId="3" xfId="4" applyFont="1" applyBorder="1" applyAlignment="1" applyProtection="1">
      <alignment vertical="center"/>
      <protection locked="0"/>
    </xf>
    <xf numFmtId="177" fontId="1" fillId="0" borderId="3" xfId="0" applyNumberFormat="1" applyFont="1" applyBorder="1" applyAlignment="1">
      <alignment horizontal="right" vertical="center" shrinkToFit="1"/>
    </xf>
    <xf numFmtId="183" fontId="1" fillId="3" borderId="18" xfId="0" applyNumberFormat="1" applyFont="1" applyFill="1" applyBorder="1" applyProtection="1">
      <alignment vertical="center"/>
      <protection locked="0"/>
    </xf>
    <xf numFmtId="176" fontId="1" fillId="3" borderId="19" xfId="0" applyNumberFormat="1" applyFont="1" applyFill="1" applyBorder="1" applyProtection="1">
      <alignment vertical="center"/>
      <protection locked="0"/>
    </xf>
    <xf numFmtId="177" fontId="1" fillId="0" borderId="3" xfId="0" applyNumberFormat="1" applyFont="1" applyBorder="1" applyAlignment="1">
      <alignment vertical="center" shrinkToFit="1"/>
    </xf>
    <xf numFmtId="0" fontId="1" fillId="0" borderId="4" xfId="0" applyFont="1" applyBorder="1">
      <alignment vertical="center"/>
    </xf>
    <xf numFmtId="0" fontId="1" fillId="0" borderId="0" xfId="0" applyFont="1" applyAlignment="1">
      <alignment horizontal="left" vertical="top" wrapText="1"/>
    </xf>
    <xf numFmtId="0" fontId="1" fillId="0" borderId="5" xfId="0" applyFont="1" applyBorder="1" applyAlignment="1">
      <alignment horizontal="left" vertical="center"/>
    </xf>
    <xf numFmtId="177" fontId="1" fillId="0" borderId="5" xfId="0" applyNumberFormat="1" applyFont="1" applyBorder="1">
      <alignment vertical="center"/>
    </xf>
    <xf numFmtId="0" fontId="1" fillId="0" borderId="18" xfId="0" applyFont="1" applyBorder="1" applyAlignment="1">
      <alignment horizontal="left" vertical="center"/>
    </xf>
    <xf numFmtId="177" fontId="1" fillId="0" borderId="18" xfId="0" applyNumberFormat="1" applyFont="1" applyBorder="1">
      <alignment vertical="center"/>
    </xf>
    <xf numFmtId="0" fontId="1" fillId="0" borderId="19" xfId="0" applyFont="1" applyBorder="1" applyAlignment="1">
      <alignment horizontal="left" vertical="center"/>
    </xf>
    <xf numFmtId="177" fontId="1" fillId="0" borderId="19" xfId="0" applyNumberFormat="1" applyFont="1" applyBorder="1">
      <alignment vertical="center"/>
    </xf>
    <xf numFmtId="0" fontId="1" fillId="0" borderId="6" xfId="0" applyFont="1" applyBorder="1" applyAlignment="1">
      <alignment horizontal="left" vertical="center"/>
    </xf>
    <xf numFmtId="177" fontId="1" fillId="0" borderId="6" xfId="0" applyNumberFormat="1" applyFont="1" applyBorder="1">
      <alignment vertical="center"/>
    </xf>
    <xf numFmtId="183" fontId="1" fillId="0" borderId="6" xfId="0" applyNumberFormat="1" applyFont="1" applyBorder="1">
      <alignment vertical="center"/>
    </xf>
    <xf numFmtId="176" fontId="1" fillId="2" borderId="3" xfId="0" applyNumberFormat="1" applyFont="1" applyFill="1" applyBorder="1">
      <alignment vertical="center"/>
    </xf>
    <xf numFmtId="0" fontId="23" fillId="0" borderId="0" xfId="0" applyFont="1" applyAlignment="1">
      <alignment horizontal="centerContinuous" vertical="center" shrinkToFit="1"/>
    </xf>
    <xf numFmtId="0" fontId="23" fillId="0" borderId="25" xfId="0" applyFont="1" applyBorder="1" applyAlignment="1">
      <alignment horizontal="center" vertical="center" shrinkToFit="1"/>
    </xf>
    <xf numFmtId="0" fontId="24" fillId="0" borderId="25" xfId="0" applyFont="1" applyBorder="1" applyAlignment="1">
      <alignment horizontal="center" vertical="center" shrinkToFit="1"/>
    </xf>
    <xf numFmtId="0" fontId="5" fillId="0" borderId="0" xfId="0" applyFont="1" applyProtection="1">
      <alignment vertical="center"/>
      <protection locked="0" hidden="1"/>
    </xf>
    <xf numFmtId="0" fontId="5" fillId="0" borderId="0" xfId="0" applyFont="1" applyAlignment="1" applyProtection="1">
      <alignment horizontal="left" vertical="center"/>
      <protection locked="0" hidden="1"/>
    </xf>
    <xf numFmtId="0" fontId="25" fillId="0" borderId="5" xfId="0" applyFont="1" applyBorder="1">
      <alignment vertical="center"/>
    </xf>
    <xf numFmtId="0" fontId="25" fillId="0" borderId="18" xfId="0" applyFont="1" applyBorder="1">
      <alignment vertical="center"/>
    </xf>
    <xf numFmtId="0" fontId="25" fillId="0" borderId="19" xfId="0" applyFont="1" applyBorder="1">
      <alignment vertical="center"/>
    </xf>
    <xf numFmtId="0" fontId="25" fillId="0" borderId="6" xfId="0" applyFont="1" applyBorder="1">
      <alignment vertical="center"/>
    </xf>
    <xf numFmtId="0" fontId="26" fillId="0" borderId="18" xfId="1" applyFont="1" applyBorder="1" applyProtection="1">
      <alignment vertical="center"/>
    </xf>
    <xf numFmtId="0" fontId="10" fillId="0" borderId="0" xfId="0" applyFont="1">
      <alignment vertical="center"/>
    </xf>
    <xf numFmtId="0" fontId="3" fillId="0" borderId="0" xfId="0" applyFont="1">
      <alignment vertical="center"/>
    </xf>
    <xf numFmtId="182" fontId="1" fillId="0" borderId="0" xfId="0" applyNumberFormat="1" applyFont="1">
      <alignment vertical="center"/>
    </xf>
    <xf numFmtId="0" fontId="1" fillId="0" borderId="9" xfId="0" applyFont="1" applyBorder="1">
      <alignment vertical="center"/>
    </xf>
    <xf numFmtId="0" fontId="5" fillId="0" borderId="0" xfId="0" applyFont="1">
      <alignment vertical="center"/>
    </xf>
    <xf numFmtId="0" fontId="8" fillId="0" borderId="0" xfId="1" applyProtection="1">
      <alignment vertical="center"/>
    </xf>
    <xf numFmtId="0" fontId="1" fillId="4" borderId="12" xfId="0" applyFont="1" applyFill="1" applyBorder="1" applyAlignment="1">
      <alignment horizontal="center" vertical="center"/>
    </xf>
    <xf numFmtId="0" fontId="1" fillId="4" borderId="13" xfId="0" applyFont="1" applyFill="1" applyBorder="1" applyAlignment="1">
      <alignment horizontal="center" vertical="center"/>
    </xf>
    <xf numFmtId="184" fontId="1" fillId="0" borderId="3" xfId="0" applyNumberFormat="1" applyFont="1" applyBorder="1" applyAlignment="1">
      <alignment horizontal="center" vertical="center"/>
    </xf>
    <xf numFmtId="181" fontId="1" fillId="0" borderId="3" xfId="0" applyNumberFormat="1" applyFont="1" applyBorder="1">
      <alignment vertical="center"/>
    </xf>
    <xf numFmtId="0" fontId="23" fillId="4" borderId="2" xfId="0" applyFont="1" applyFill="1" applyBorder="1" applyAlignment="1">
      <alignment vertical="center" shrinkToFit="1"/>
    </xf>
    <xf numFmtId="178" fontId="23" fillId="4" borderId="3" xfId="0" applyNumberFormat="1" applyFont="1" applyFill="1" applyBorder="1" applyAlignment="1">
      <alignment horizontal="center" vertical="center" shrinkToFit="1"/>
    </xf>
    <xf numFmtId="0" fontId="23" fillId="4" borderId="3" xfId="0" applyFont="1" applyFill="1" applyBorder="1" applyAlignment="1">
      <alignment horizontal="center" vertical="center" shrinkToFit="1"/>
    </xf>
    <xf numFmtId="0" fontId="10" fillId="8" borderId="0" xfId="0" applyFont="1" applyFill="1">
      <alignment vertical="center"/>
    </xf>
    <xf numFmtId="183" fontId="10" fillId="0" borderId="0" xfId="0" applyNumberFormat="1" applyFont="1">
      <alignment vertical="center"/>
    </xf>
    <xf numFmtId="179" fontId="1" fillId="0" borderId="1" xfId="0" applyNumberFormat="1" applyFont="1" applyBorder="1" applyAlignment="1">
      <alignment vertical="center" shrinkToFit="1"/>
    </xf>
    <xf numFmtId="177" fontId="1" fillId="3" borderId="1" xfId="0" applyNumberFormat="1" applyFont="1" applyFill="1" applyBorder="1" applyAlignment="1" applyProtection="1">
      <alignment horizontal="right" vertical="center" shrinkToFit="1"/>
      <protection locked="0"/>
    </xf>
    <xf numFmtId="177" fontId="1" fillId="0" borderId="1" xfId="0" applyNumberFormat="1" applyFont="1" applyBorder="1" applyAlignment="1">
      <alignment horizontal="right" vertical="center" shrinkToFit="1"/>
    </xf>
    <xf numFmtId="180" fontId="1" fillId="0" borderId="1" xfId="0" applyNumberFormat="1" applyFont="1" applyBorder="1" applyAlignment="1">
      <alignment horizontal="right" vertical="center" shrinkToFit="1"/>
    </xf>
    <xf numFmtId="181" fontId="1" fillId="0" borderId="24" xfId="0" applyNumberFormat="1" applyFont="1" applyBorder="1" applyAlignment="1">
      <alignment vertical="center" shrinkToFit="1"/>
    </xf>
    <xf numFmtId="177" fontId="1" fillId="0" borderId="26" xfId="0" applyNumberFormat="1" applyFont="1" applyBorder="1" applyAlignment="1">
      <alignment vertical="center" shrinkToFit="1"/>
    </xf>
    <xf numFmtId="180" fontId="1" fillId="6" borderId="27" xfId="0" applyNumberFormat="1" applyFont="1" applyFill="1" applyBorder="1" applyAlignment="1">
      <alignment vertical="center" shrinkToFit="1"/>
    </xf>
    <xf numFmtId="185" fontId="1" fillId="0" borderId="5" xfId="0" applyNumberFormat="1" applyFont="1" applyBorder="1" applyAlignment="1">
      <alignment vertical="center" shrinkToFit="1"/>
    </xf>
    <xf numFmtId="177" fontId="1" fillId="0" borderId="21" xfId="0" applyNumberFormat="1" applyFont="1" applyBorder="1" applyAlignment="1">
      <alignment horizontal="right" vertical="center" shrinkToFit="1"/>
    </xf>
    <xf numFmtId="0" fontId="24" fillId="0" borderId="0" xfId="0" applyFont="1">
      <alignment vertical="center"/>
    </xf>
    <xf numFmtId="0" fontId="10" fillId="0" borderId="3" xfId="0" applyFont="1" applyBorder="1">
      <alignment vertical="center"/>
    </xf>
    <xf numFmtId="0" fontId="1" fillId="4" borderId="3" xfId="0" applyFont="1" applyFill="1" applyBorder="1" applyAlignment="1">
      <alignment vertical="center" shrinkToFit="1"/>
    </xf>
    <xf numFmtId="183" fontId="1" fillId="3" borderId="21" xfId="0" applyNumberFormat="1" applyFont="1" applyFill="1" applyBorder="1" applyProtection="1">
      <alignment vertical="center"/>
      <protection locked="0"/>
    </xf>
    <xf numFmtId="183" fontId="1" fillId="3" borderId="7" xfId="0" applyNumberFormat="1" applyFont="1" applyFill="1" applyBorder="1" applyProtection="1">
      <alignment vertical="center"/>
      <protection locked="0"/>
    </xf>
    <xf numFmtId="0" fontId="1" fillId="3" borderId="1" xfId="0" applyFont="1" applyFill="1" applyBorder="1" applyAlignment="1" applyProtection="1">
      <alignment vertical="center" shrinkToFit="1"/>
      <protection locked="0"/>
    </xf>
    <xf numFmtId="0" fontId="1" fillId="3" borderId="3" xfId="0" applyFont="1" applyFill="1" applyBorder="1" applyAlignment="1" applyProtection="1">
      <alignment horizontal="center" vertical="center"/>
      <protection locked="0"/>
    </xf>
    <xf numFmtId="0" fontId="1" fillId="0" borderId="0" xfId="0" applyFont="1" applyAlignment="1">
      <alignment vertical="top"/>
    </xf>
    <xf numFmtId="183" fontId="1" fillId="0" borderId="0" xfId="0" applyNumberFormat="1" applyFont="1" applyAlignment="1">
      <alignment horizontal="right" vertical="center"/>
    </xf>
    <xf numFmtId="183" fontId="1" fillId="0" borderId="0" xfId="0" applyNumberFormat="1" applyFont="1">
      <alignment vertical="center"/>
    </xf>
    <xf numFmtId="0" fontId="22" fillId="0" borderId="0" xfId="0" applyFont="1">
      <alignment vertical="center"/>
    </xf>
    <xf numFmtId="0" fontId="11" fillId="0" borderId="0" xfId="0" applyFont="1" applyAlignment="1">
      <alignment vertical="center" shrinkToFit="1"/>
    </xf>
    <xf numFmtId="0" fontId="1"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3" fillId="0" borderId="0" xfId="2"/>
    <xf numFmtId="0" fontId="13" fillId="10" borderId="3" xfId="2" applyFill="1" applyBorder="1"/>
    <xf numFmtId="0" fontId="13" fillId="0" borderId="3" xfId="2" applyBorder="1" applyAlignment="1">
      <alignment vertical="top"/>
    </xf>
    <xf numFmtId="0" fontId="13" fillId="0" borderId="3" xfId="2" applyBorder="1" applyAlignment="1">
      <alignment horizontal="left" vertical="top" wrapText="1"/>
    </xf>
    <xf numFmtId="0" fontId="13" fillId="0" borderId="3" xfId="2" applyBorder="1" applyAlignment="1">
      <alignment horizontal="left" vertical="top"/>
    </xf>
    <xf numFmtId="0" fontId="13" fillId="3" borderId="0" xfId="2" applyFill="1"/>
    <xf numFmtId="0" fontId="13" fillId="13" borderId="0" xfId="2" applyFill="1"/>
    <xf numFmtId="0" fontId="13" fillId="14" borderId="3" xfId="2" applyFill="1" applyBorder="1"/>
    <xf numFmtId="0" fontId="13" fillId="11" borderId="3" xfId="2" applyFill="1" applyBorder="1" applyAlignment="1">
      <alignment horizontal="center"/>
    </xf>
    <xf numFmtId="0" fontId="29" fillId="0" borderId="0" xfId="0" applyFont="1">
      <alignment vertical="center"/>
    </xf>
    <xf numFmtId="0" fontId="13" fillId="5" borderId="3" xfId="2" applyFill="1" applyBorder="1" applyAlignment="1">
      <alignment horizontal="center"/>
    </xf>
    <xf numFmtId="0" fontId="13" fillId="12" borderId="3" xfId="2" applyFill="1" applyBorder="1" applyAlignment="1">
      <alignment horizontal="center"/>
    </xf>
    <xf numFmtId="0" fontId="13" fillId="0" borderId="0" xfId="2" applyAlignment="1">
      <alignment horizontal="center"/>
    </xf>
    <xf numFmtId="0" fontId="33" fillId="9" borderId="3" xfId="2" applyFont="1" applyFill="1" applyBorder="1" applyAlignment="1">
      <alignment horizontal="center" vertical="center"/>
    </xf>
    <xf numFmtId="0" fontId="34" fillId="4" borderId="3" xfId="0" applyFont="1" applyFill="1" applyBorder="1" applyAlignment="1">
      <alignment horizontal="center" vertical="center" wrapText="1"/>
    </xf>
    <xf numFmtId="0" fontId="1" fillId="0" borderId="32" xfId="0" applyFont="1" applyBorder="1" applyAlignment="1">
      <alignment horizontal="left" vertical="top" shrinkToFit="1"/>
    </xf>
    <xf numFmtId="0" fontId="1" fillId="0" borderId="33" xfId="0" applyFont="1" applyBorder="1" applyAlignment="1">
      <alignment horizontal="left" vertical="top" shrinkToFit="1"/>
    </xf>
    <xf numFmtId="0" fontId="1" fillId="0" borderId="34" xfId="0" applyFont="1" applyBorder="1" applyAlignment="1">
      <alignment horizontal="left" vertical="top" shrinkToFit="1"/>
    </xf>
    <xf numFmtId="0" fontId="1" fillId="2" borderId="1" xfId="0" applyFont="1" applyFill="1" applyBorder="1" applyAlignment="1">
      <alignment horizontal="center" vertical="center"/>
    </xf>
    <xf numFmtId="0" fontId="1" fillId="2" borderId="31" xfId="0" applyFont="1" applyFill="1" applyBorder="1" applyAlignment="1">
      <alignment horizontal="center" vertical="center"/>
    </xf>
    <xf numFmtId="0" fontId="1" fillId="2" borderId="2" xfId="0" applyFont="1" applyFill="1" applyBorder="1" applyAlignment="1">
      <alignment horizontal="center" vertical="center"/>
    </xf>
    <xf numFmtId="0" fontId="1" fillId="0" borderId="35" xfId="0" applyFont="1" applyBorder="1" applyAlignment="1">
      <alignment horizontal="left" vertical="top" shrinkToFit="1"/>
    </xf>
    <xf numFmtId="0" fontId="1" fillId="0" borderId="36" xfId="0" applyFont="1" applyBorder="1" applyAlignment="1">
      <alignment horizontal="left" vertical="top" shrinkToFit="1"/>
    </xf>
    <xf numFmtId="0" fontId="1" fillId="0" borderId="37" xfId="0" applyFont="1" applyBorder="1" applyAlignment="1">
      <alignment horizontal="left" vertical="top" shrinkToFit="1"/>
    </xf>
    <xf numFmtId="0" fontId="1" fillId="0" borderId="10" xfId="0" applyFont="1" applyBorder="1" applyAlignment="1">
      <alignment horizontal="left" vertical="top" shrinkToFit="1"/>
    </xf>
    <xf numFmtId="0" fontId="1" fillId="0" borderId="38" xfId="0" applyFont="1" applyBorder="1" applyAlignment="1">
      <alignment horizontal="left" vertical="top" shrinkToFit="1"/>
    </xf>
    <xf numFmtId="0" fontId="1" fillId="0" borderId="11" xfId="0" applyFont="1" applyBorder="1" applyAlignment="1">
      <alignment horizontal="left" vertical="top" shrinkToFit="1"/>
    </xf>
    <xf numFmtId="183" fontId="11" fillId="0" borderId="0" xfId="0" applyNumberFormat="1" applyFont="1" applyAlignment="1">
      <alignment horizontal="left" vertical="center"/>
    </xf>
    <xf numFmtId="0" fontId="18" fillId="0" borderId="0" xfId="3" applyFont="1" applyAlignment="1">
      <alignment horizontal="right" vertical="center"/>
    </xf>
    <xf numFmtId="0" fontId="1" fillId="0" borderId="0" xfId="0" applyFont="1" applyAlignment="1">
      <alignment horizontal="center" vertical="center"/>
    </xf>
    <xf numFmtId="0" fontId="22" fillId="0" borderId="0" xfId="0" applyFont="1" applyAlignment="1">
      <alignment horizontal="center" vertical="center"/>
    </xf>
    <xf numFmtId="0" fontId="11" fillId="0" borderId="0" xfId="0" applyFont="1" applyAlignment="1">
      <alignment horizontal="left" vertical="center" shrinkToFit="1"/>
    </xf>
    <xf numFmtId="0" fontId="34" fillId="4" borderId="1" xfId="0" applyFont="1" applyFill="1" applyBorder="1" applyAlignment="1">
      <alignment horizontal="center" vertical="center" wrapText="1"/>
    </xf>
    <xf numFmtId="0" fontId="34" fillId="4" borderId="31" xfId="0" applyFont="1" applyFill="1" applyBorder="1" applyAlignment="1">
      <alignment horizontal="center" vertical="center" wrapText="1"/>
    </xf>
    <xf numFmtId="0" fontId="34" fillId="4" borderId="2" xfId="0" applyFont="1" applyFill="1" applyBorder="1" applyAlignment="1">
      <alignment horizontal="center" vertical="center" wrapText="1"/>
    </xf>
    <xf numFmtId="0" fontId="1" fillId="0" borderId="0" xfId="0" applyFont="1" applyAlignment="1">
      <alignment horizontal="right" vertical="center"/>
    </xf>
    <xf numFmtId="0" fontId="1" fillId="4" borderId="1" xfId="0" applyFont="1" applyFill="1" applyBorder="1" applyAlignment="1">
      <alignment horizontal="left" vertical="center"/>
    </xf>
    <xf numFmtId="0" fontId="1" fillId="4" borderId="2" xfId="0" applyFont="1" applyFill="1" applyBorder="1" applyAlignment="1">
      <alignment horizontal="left" vertical="center"/>
    </xf>
    <xf numFmtId="177" fontId="1" fillId="3" borderId="1" xfId="0" applyNumberFormat="1" applyFont="1" applyFill="1" applyBorder="1" applyAlignment="1" applyProtection="1">
      <alignment horizontal="right" vertical="center"/>
      <protection locked="0"/>
    </xf>
    <xf numFmtId="177" fontId="1" fillId="3" borderId="2" xfId="0" applyNumberFormat="1" applyFont="1" applyFill="1" applyBorder="1" applyAlignment="1" applyProtection="1">
      <alignment horizontal="right" vertical="center"/>
      <protection locked="0"/>
    </xf>
    <xf numFmtId="0" fontId="1" fillId="4" borderId="3" xfId="0" applyFont="1" applyFill="1" applyBorder="1" applyAlignment="1">
      <alignment horizontal="center" vertical="center"/>
    </xf>
    <xf numFmtId="0" fontId="1" fillId="3" borderId="3" xfId="0" applyFont="1" applyFill="1" applyBorder="1" applyAlignment="1" applyProtection="1">
      <alignment horizontal="left" vertical="center"/>
      <protection locked="0"/>
    </xf>
    <xf numFmtId="0" fontId="1" fillId="4" borderId="3" xfId="0" applyFont="1" applyFill="1" applyBorder="1" applyAlignment="1">
      <alignment horizontal="center" vertical="center" wrapText="1"/>
    </xf>
    <xf numFmtId="0" fontId="1" fillId="3" borderId="3" xfId="0" applyFont="1" applyFill="1" applyBorder="1" applyProtection="1">
      <alignment vertical="center"/>
      <protection locked="0"/>
    </xf>
    <xf numFmtId="181" fontId="1" fillId="2" borderId="1" xfId="0" applyNumberFormat="1" applyFont="1" applyFill="1" applyBorder="1" applyAlignment="1">
      <alignment horizontal="center" vertical="center"/>
    </xf>
    <xf numFmtId="181" fontId="1" fillId="2" borderId="2" xfId="0" applyNumberFormat="1" applyFont="1" applyFill="1" applyBorder="1" applyAlignment="1">
      <alignment horizontal="center" vertical="center"/>
    </xf>
    <xf numFmtId="0" fontId="1" fillId="2" borderId="3" xfId="0" applyFont="1" applyFill="1" applyBorder="1">
      <alignment vertic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xf>
    <xf numFmtId="0" fontId="1" fillId="0" borderId="9" xfId="0" applyFont="1" applyBorder="1" applyAlignment="1">
      <alignment horizontal="left" vertical="center"/>
    </xf>
    <xf numFmtId="0" fontId="1" fillId="4" borderId="24"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3" borderId="9" xfId="0" applyFont="1" applyFill="1" applyBorder="1" applyAlignment="1" applyProtection="1">
      <alignment horizontal="left" vertical="center"/>
      <protection locked="0"/>
    </xf>
  </cellXfs>
  <cellStyles count="6">
    <cellStyle name="ハイパーリンク" xfId="1" builtinId="8"/>
    <cellStyle name="標準" xfId="0" builtinId="0"/>
    <cellStyle name="標準 2 2" xfId="3" xr:uid="{60584676-D0B1-47D7-92AC-CD5E4D55210F}"/>
    <cellStyle name="標準 2 2 2" xfId="5" xr:uid="{3CA31C19-DB7E-47A7-ABC2-11B61710315A}"/>
    <cellStyle name="標準 3" xfId="2" xr:uid="{355E0119-9B94-4DE0-A185-5CAB4C7892D8}"/>
    <cellStyle name="標準 3 2" xfId="4" xr:uid="{D20807B7-41AA-4F4D-A839-8F887AB78989}"/>
  </cellStyles>
  <dxfs count="475">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7F0FD"/>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7F0FD"/>
        </patternFill>
      </fill>
    </dxf>
    <dxf>
      <fill>
        <patternFill>
          <bgColor rgb="FFC7F0FD"/>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theme="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patternType="darkGray">
          <fgColor auto="1"/>
          <bgColor auto="1"/>
        </patternFill>
      </fill>
    </dxf>
    <dxf>
      <fill>
        <patternFill>
          <bgColor rgb="FFC7F0FD"/>
        </patternFill>
      </fill>
    </dxf>
    <dxf>
      <fill>
        <patternFill>
          <bgColor rgb="FFC7F0FD"/>
        </patternFill>
      </fill>
    </dxf>
    <dxf>
      <fill>
        <patternFill>
          <bgColor rgb="FFD4F8E3"/>
        </patternFill>
      </fill>
    </dxf>
    <dxf>
      <fill>
        <patternFill>
          <bgColor rgb="FFC7F0FD"/>
        </patternFill>
      </fill>
    </dxf>
    <dxf>
      <fill>
        <patternFill>
          <bgColor rgb="FFC7F0FD"/>
        </patternFill>
      </fill>
    </dxf>
    <dxf>
      <fill>
        <patternFill>
          <bgColor rgb="FFC7F0FD"/>
        </patternFill>
      </fill>
    </dxf>
    <dxf>
      <fill>
        <patternFill>
          <bgColor rgb="FFD4F8E3"/>
        </patternFill>
      </fill>
    </dxf>
    <dxf>
      <fill>
        <patternFill>
          <bgColor rgb="FFD4F8E3"/>
        </patternFill>
      </fill>
    </dxf>
    <dxf>
      <fill>
        <patternFill>
          <bgColor rgb="FFD4F8E3"/>
        </patternFill>
      </fill>
    </dxf>
  </dxfs>
  <tableStyles count="0" defaultTableStyle="TableStyleMedium2" defaultPivotStyle="PivotStyleLight16"/>
  <colors>
    <mruColors>
      <color rgb="FF66CCFF"/>
      <color rgb="FF15D348"/>
      <color rgb="FFFFFF99"/>
      <color rgb="FF7DDDFF"/>
      <color rgb="FFD4F8E3"/>
      <color rgb="FFE2EFDA"/>
      <color rgb="FFC7F0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06/relationships/rdRichValueTypes" Target="richData/rdRichValueTyp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56" Type="http://schemas.openxmlformats.org/officeDocument/2006/relationships/customXml" Target="../customXml/item2.xml"/><Relationship Id="rId8" Type="http://schemas.openxmlformats.org/officeDocument/2006/relationships/worksheet" Target="worksheets/sheet8.xml"/><Relationship Id="rId51" Type="http://schemas.microsoft.com/office/2017/06/relationships/rdRichValue" Target="richData/rdrichvalu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06/relationships/rdRichValueStructure" Target="richData/rdrichvaluestructure.xml"/></Relationships>
</file>

<file path=xl/ctrlProps/ctrlProp1.xml><?xml version="1.0" encoding="utf-8"?>
<formControlPr xmlns="http://schemas.microsoft.com/office/spreadsheetml/2009/9/main" objectType="CheckBox" fmlaLink="$E$5" lockText="1" noThreeD="1"/>
</file>

<file path=xl/ctrlProps/ctrlProp2.xml><?xml version="1.0" encoding="utf-8"?>
<formControlPr xmlns="http://schemas.microsoft.com/office/spreadsheetml/2009/9/main" objectType="CheckBox" fmlaLink="$F$5" lockText="1" noThreeD="1"/>
</file>

<file path=xl/ctrlProps/ctrlProp3.xml><?xml version="1.0" encoding="utf-8"?>
<formControlPr xmlns="http://schemas.microsoft.com/office/spreadsheetml/2009/9/main" objectType="CheckBox" fmlaLink="$G$5" lockText="1" noThreeD="1"/>
</file>

<file path=xl/ctrlProps/ctrlProp4.xml><?xml version="1.0" encoding="utf-8"?>
<formControlPr xmlns="http://schemas.microsoft.com/office/spreadsheetml/2009/9/main" objectType="CheckBox" fmlaLink="入力ボックス!$E$5" lockText="1" noThreeD="1"/>
</file>

<file path=xl/ctrlProps/ctrlProp5.xml><?xml version="1.0" encoding="utf-8"?>
<formControlPr xmlns="http://schemas.microsoft.com/office/spreadsheetml/2009/9/main" objectType="CheckBox" fmlaLink="入力ボックス!$G$5" lockText="1" noThreeD="1"/>
</file>

<file path=xl/ctrlProps/ctrlProp6.xml><?xml version="1.0" encoding="utf-8"?>
<formControlPr xmlns="http://schemas.microsoft.com/office/spreadsheetml/2009/9/main" objectType="CheckBox" fmlaLink="入力ボックス!$F$5" lockText="1" noThreeD="1"/>
</file>

<file path=xl/drawings/drawing1.xml><?xml version="1.0" encoding="utf-8"?>
<xdr:wsDr xmlns:xdr="http://schemas.openxmlformats.org/drawingml/2006/spreadsheetDrawing" xmlns:a="http://schemas.openxmlformats.org/drawingml/2006/main">
  <xdr:twoCellAnchor editAs="oneCell">
    <xdr:from>
      <xdr:col>2</xdr:col>
      <xdr:colOff>38100</xdr:colOff>
      <xdr:row>4</xdr:row>
      <xdr:rowOff>9525</xdr:rowOff>
    </xdr:from>
    <xdr:to>
      <xdr:col>2</xdr:col>
      <xdr:colOff>1304925</xdr:colOff>
      <xdr:row>4</xdr:row>
      <xdr:rowOff>247650</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FDF976DC-46A0-4E95-A8E9-E14945B8D300}"/>
            </a:ext>
          </a:extLst>
        </xdr:cNvPr>
        <xdr:cNvSpPr/>
      </xdr:nvSpPr>
      <xdr:spPr bwMode="auto">
        <a:xfrm>
          <a:off x="1952625" y="133350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2</xdr:col>
      <xdr:colOff>1352550</xdr:colOff>
      <xdr:row>3</xdr:row>
      <xdr:rowOff>257175</xdr:rowOff>
    </xdr:from>
    <xdr:to>
      <xdr:col>2</xdr:col>
      <xdr:colOff>2886075</xdr:colOff>
      <xdr:row>5</xdr:row>
      <xdr:rowOff>9525</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9B0ABF6F-5072-495A-8902-B01060FBBC32}"/>
            </a:ext>
          </a:extLst>
        </xdr:cNvPr>
        <xdr:cNvSpPr/>
      </xdr:nvSpPr>
      <xdr:spPr bwMode="auto">
        <a:xfrm>
          <a:off x="3267075" y="1323975"/>
          <a:ext cx="153352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2</xdr:col>
      <xdr:colOff>2476500</xdr:colOff>
      <xdr:row>4</xdr:row>
      <xdr:rowOff>9525</xdr:rowOff>
    </xdr:from>
    <xdr:to>
      <xdr:col>2</xdr:col>
      <xdr:colOff>4029075</xdr:colOff>
      <xdr:row>5</xdr:row>
      <xdr:rowOff>9525</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15B6964D-6737-4E38-A626-34525828CDDC}"/>
            </a:ext>
          </a:extLst>
        </xdr:cNvPr>
        <xdr:cNvSpPr/>
      </xdr:nvSpPr>
      <xdr:spPr bwMode="auto">
        <a:xfrm>
          <a:off x="4391025" y="133350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38100</xdr:colOff>
          <xdr:row>4</xdr:row>
          <xdr:rowOff>9525</xdr:rowOff>
        </xdr:from>
        <xdr:to>
          <xdr:col>2</xdr:col>
          <xdr:colOff>1304925</xdr:colOff>
          <xdr:row>4</xdr:row>
          <xdr:rowOff>247650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1352550</xdr:colOff>
          <xdr:row>3</xdr:row>
          <xdr:rowOff>257175</xdr:rowOff>
        </xdr:from>
        <xdr:to>
          <xdr:col>2</xdr:col>
          <xdr:colOff>2886075</xdr:colOff>
          <xdr:row>5</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2476500</xdr:colOff>
          <xdr:row>4</xdr:row>
          <xdr:rowOff>0</xdr:rowOff>
        </xdr:from>
        <xdr:to>
          <xdr:col>2</xdr:col>
          <xdr:colOff>4029075</xdr:colOff>
          <xdr:row>5</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9</xdr:col>
      <xdr:colOff>38100</xdr:colOff>
      <xdr:row>4</xdr:row>
      <xdr:rowOff>9525</xdr:rowOff>
    </xdr:from>
    <xdr:to>
      <xdr:col>9</xdr:col>
      <xdr:colOff>1304925</xdr:colOff>
      <xdr:row>5</xdr:row>
      <xdr:rowOff>66676</xdr:rowOff>
    </xdr:to>
    <xdr:sp macro="" textlink="">
      <xdr:nvSpPr>
        <xdr:cNvPr id="2" name="Check Box 1" hidden="1">
          <a:extLst>
            <a:ext uri="{63B3BB69-23CF-44E3-9099-C40C66FF867C}">
              <a14:compatExt xmlns:a14="http://schemas.microsoft.com/office/drawing/2010/main" spid="_x0000_s3073"/>
            </a:ext>
            <a:ext uri="{FF2B5EF4-FFF2-40B4-BE49-F238E27FC236}">
              <a16:creationId xmlns:a16="http://schemas.microsoft.com/office/drawing/2014/main" id="{DFD82C95-89D8-4931-BED7-E337152BE0E5}"/>
            </a:ext>
          </a:extLst>
        </xdr:cNvPr>
        <xdr:cNvSpPr/>
      </xdr:nvSpPr>
      <xdr:spPr bwMode="auto">
        <a:xfrm>
          <a:off x="9248775" y="819150"/>
          <a:ext cx="12668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xdr:twoCellAnchor editAs="oneCell">
    <xdr:from>
      <xdr:col>9</xdr:col>
      <xdr:colOff>1352550</xdr:colOff>
      <xdr:row>3</xdr:row>
      <xdr:rowOff>257175</xdr:rowOff>
    </xdr:from>
    <xdr:to>
      <xdr:col>10</xdr:col>
      <xdr:colOff>323850</xdr:colOff>
      <xdr:row>5</xdr:row>
      <xdr:rowOff>87599</xdr:rowOff>
    </xdr:to>
    <xdr:sp macro="" textlink="">
      <xdr:nvSpPr>
        <xdr:cNvPr id="3" name="Check Box 2" hidden="1">
          <a:extLst>
            <a:ext uri="{63B3BB69-23CF-44E3-9099-C40C66FF867C}">
              <a14:compatExt xmlns:a14="http://schemas.microsoft.com/office/drawing/2010/main" spid="_x0000_s3074"/>
            </a:ext>
            <a:ext uri="{FF2B5EF4-FFF2-40B4-BE49-F238E27FC236}">
              <a16:creationId xmlns:a16="http://schemas.microsoft.com/office/drawing/2014/main" id="{D2760788-14AA-43DE-A400-DFC0C3FBE116}"/>
            </a:ext>
          </a:extLst>
        </xdr:cNvPr>
        <xdr:cNvSpPr/>
      </xdr:nvSpPr>
      <xdr:spPr bwMode="auto">
        <a:xfrm>
          <a:off x="10534650" y="809625"/>
          <a:ext cx="1533525" cy="265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xdr:twoCellAnchor editAs="oneCell">
    <xdr:from>
      <xdr:col>9</xdr:col>
      <xdr:colOff>2476500</xdr:colOff>
      <xdr:row>4</xdr:row>
      <xdr:rowOff>9525</xdr:rowOff>
    </xdr:from>
    <xdr:to>
      <xdr:col>10</xdr:col>
      <xdr:colOff>1466850</xdr:colOff>
      <xdr:row>5</xdr:row>
      <xdr:rowOff>85726</xdr:rowOff>
    </xdr:to>
    <xdr:sp macro="" textlink="">
      <xdr:nvSpPr>
        <xdr:cNvPr id="4" name="Check Box 3" hidden="1">
          <a:extLst>
            <a:ext uri="{63B3BB69-23CF-44E3-9099-C40C66FF867C}">
              <a14:compatExt xmlns:a14="http://schemas.microsoft.com/office/drawing/2010/main" spid="_x0000_s3075"/>
            </a:ext>
            <a:ext uri="{FF2B5EF4-FFF2-40B4-BE49-F238E27FC236}">
              <a16:creationId xmlns:a16="http://schemas.microsoft.com/office/drawing/2014/main" id="{EAE26228-8A6B-4484-94DA-7F1610298226}"/>
            </a:ext>
          </a:extLst>
        </xdr:cNvPr>
        <xdr:cNvSpPr/>
      </xdr:nvSpPr>
      <xdr:spPr bwMode="auto">
        <a:xfrm>
          <a:off x="10534650" y="819150"/>
          <a:ext cx="155257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219075</xdr:colOff>
          <xdr:row>3</xdr:row>
          <xdr:rowOff>47625</xdr:rowOff>
        </xdr:from>
        <xdr:to>
          <xdr:col>9</xdr:col>
          <xdr:colOff>1485900</xdr:colOff>
          <xdr:row>5</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展示会・商談会の取組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1771650</xdr:colOff>
          <xdr:row>3</xdr:row>
          <xdr:rowOff>19050</xdr:rowOff>
        </xdr:from>
        <xdr:to>
          <xdr:col>10</xdr:col>
          <xdr:colOff>742950</xdr:colOff>
          <xdr:row>5</xdr:row>
          <xdr:rowOff>38100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催事販売の取組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3</xdr:row>
          <xdr:rowOff>28575</xdr:rowOff>
        </xdr:from>
        <xdr:to>
          <xdr:col>11</xdr:col>
          <xdr:colOff>76200</xdr:colOff>
          <xdr:row>5</xdr:row>
          <xdr:rowOff>28575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マーケティング拠点の取組　</a:t>
              </a:r>
            </a:p>
          </xdr:txBody>
        </xdr:sp>
        <xdr:clientData fLocksWithSheet="0"/>
      </xdr:twoCellAnchor>
    </mc:Choice>
    <mc:Fallback/>
  </mc:AlternateContent>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E9EE4-4C58-44ED-BEFB-7E259AEC962F}">
  <dimension ref="B2:D48"/>
  <sheetViews>
    <sheetView view="pageBreakPreview" zoomScaleNormal="85" zoomScaleSheetLayoutView="100" workbookViewId="0">
      <selection activeCell="D7" sqref="D7"/>
    </sheetView>
  </sheetViews>
  <sheetFormatPr defaultRowHeight="18.75"/>
  <cols>
    <col min="1" max="1" width="3.25" style="139" customWidth="1"/>
    <col min="2" max="2" width="14.375" style="139" customWidth="1"/>
    <col min="3" max="3" width="34.625" style="139" customWidth="1"/>
    <col min="4" max="4" width="81.875" style="139" customWidth="1"/>
    <col min="5" max="5" width="3.375" style="139" customWidth="1"/>
    <col min="6" max="16384" width="9" style="139"/>
  </cols>
  <sheetData>
    <row r="2" spans="2:2" ht="30" customHeight="1">
      <c r="B2" s="139" t="s">
        <v>133</v>
      </c>
    </row>
    <row r="3" spans="2:2">
      <c r="B3" s="139" t="s">
        <v>164</v>
      </c>
    </row>
    <row r="4" spans="2:2">
      <c r="B4" s="139" t="s">
        <v>161</v>
      </c>
    </row>
    <row r="6" spans="2:2">
      <c r="B6" s="139" t="s">
        <v>122</v>
      </c>
    </row>
    <row r="7" spans="2:2">
      <c r="B7" s="139" t="s">
        <v>143</v>
      </c>
    </row>
    <row r="9" spans="2:2">
      <c r="B9" s="139" t="s">
        <v>123</v>
      </c>
    </row>
    <row r="10" spans="2:2">
      <c r="B10" s="139" t="s">
        <v>124</v>
      </c>
    </row>
    <row r="12" spans="2:2">
      <c r="B12" s="139" t="s">
        <v>144</v>
      </c>
    </row>
    <row r="14" spans="2:2">
      <c r="B14" s="139" t="s">
        <v>125</v>
      </c>
    </row>
    <row r="16" spans="2:2">
      <c r="B16" s="139" t="s">
        <v>141</v>
      </c>
    </row>
    <row r="17" spans="2:4">
      <c r="B17" s="139" t="s">
        <v>142</v>
      </c>
    </row>
    <row r="19" spans="2:4">
      <c r="B19" s="139" t="s">
        <v>162</v>
      </c>
    </row>
    <row r="21" spans="2:4" ht="47.25" customHeight="1">
      <c r="B21" s="152" t="s">
        <v>126</v>
      </c>
      <c r="C21" s="152" t="s">
        <v>127</v>
      </c>
      <c r="D21" s="152" t="s">
        <v>128</v>
      </c>
    </row>
    <row r="22" spans="2:4" ht="53.25" customHeight="1">
      <c r="B22" s="140"/>
      <c r="C22" s="141" t="s">
        <v>146</v>
      </c>
      <c r="D22" s="142" t="s">
        <v>129</v>
      </c>
    </row>
    <row r="23" spans="2:4" ht="65.25" customHeight="1">
      <c r="B23" s="146"/>
      <c r="C23" s="141" t="s">
        <v>134</v>
      </c>
      <c r="D23" s="142" t="s">
        <v>138</v>
      </c>
    </row>
    <row r="24" spans="2:4" ht="142.5" customHeight="1">
      <c r="B24" s="149"/>
      <c r="C24" s="143" t="s">
        <v>137</v>
      </c>
      <c r="D24" s="142" t="s">
        <v>159</v>
      </c>
    </row>
    <row r="25" spans="2:4" ht="94.5" customHeight="1">
      <c r="B25" s="150"/>
      <c r="C25" s="143" t="s">
        <v>156</v>
      </c>
      <c r="D25" s="142" t="s">
        <v>155</v>
      </c>
    </row>
    <row r="26" spans="2:4" ht="37.5" customHeight="1">
      <c r="B26" s="147"/>
      <c r="C26" s="143" t="s">
        <v>136</v>
      </c>
      <c r="D26" s="142" t="s">
        <v>140</v>
      </c>
    </row>
    <row r="28" spans="2:4">
      <c r="B28" s="139" t="s">
        <v>130</v>
      </c>
    </row>
    <row r="30" spans="2:4">
      <c r="B30" s="144"/>
      <c r="C30" s="139" t="s">
        <v>131</v>
      </c>
    </row>
    <row r="32" spans="2:4">
      <c r="B32" s="145"/>
      <c r="C32" s="139" t="s">
        <v>132</v>
      </c>
    </row>
    <row r="34" spans="2:2">
      <c r="B34" s="139" t="s">
        <v>153</v>
      </c>
    </row>
    <row r="35" spans="2:2">
      <c r="B35" s="139" t="s">
        <v>154</v>
      </c>
    </row>
    <row r="37" spans="2:2">
      <c r="B37" s="139" t="s">
        <v>147</v>
      </c>
    </row>
    <row r="38" spans="2:2">
      <c r="B38" s="151" t="s">
        <v>157</v>
      </c>
    </row>
    <row r="39" spans="2:2">
      <c r="B39" s="139" t="s">
        <v>160</v>
      </c>
    </row>
    <row r="40" spans="2:2">
      <c r="B40" s="151" t="s">
        <v>157</v>
      </c>
    </row>
    <row r="41" spans="2:2">
      <c r="B41" s="139" t="s">
        <v>148</v>
      </c>
    </row>
    <row r="42" spans="2:2">
      <c r="B42" s="151" t="s">
        <v>157</v>
      </c>
    </row>
    <row r="43" spans="2:2">
      <c r="B43" s="139" t="s">
        <v>149</v>
      </c>
    </row>
    <row r="44" spans="2:2">
      <c r="B44" s="139" t="s">
        <v>150</v>
      </c>
    </row>
    <row r="45" spans="2:2">
      <c r="B45" s="151" t="s">
        <v>157</v>
      </c>
    </row>
    <row r="46" spans="2:2">
      <c r="B46" s="139" t="s">
        <v>163</v>
      </c>
    </row>
    <row r="47" spans="2:2">
      <c r="B47" s="151" t="s">
        <v>157</v>
      </c>
    </row>
    <row r="48" spans="2:2">
      <c r="B48" s="139" t="s">
        <v>158</v>
      </c>
    </row>
  </sheetData>
  <sheetProtection algorithmName="SHA-512" hashValue="LMd6eGotF6+0K3a0IANeQbaQ3RKDW1ezNxcEi8ojc9rCdb/Y8wenTCOt1uOxZajMrByqUJH0ygr4g26I677M6g==" saltValue="y+SXiDA+BO9TpsjKmjspXg==" spinCount="100000" sheet="1" objects="1" scenarios="1"/>
  <phoneticPr fontId="2"/>
  <pageMargins left="0.7" right="0.7"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48C6-C7FF-4AF7-8E95-2A58B56A4DA1}">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v>
      </c>
      <c r="B1" s="3"/>
      <c r="C1" s="3"/>
      <c r="D1" s="3"/>
      <c r="E1" s="3"/>
      <c r="F1" s="3"/>
      <c r="G1" s="3"/>
      <c r="H1" s="3"/>
      <c r="I1" s="3"/>
      <c r="J1" s="3"/>
      <c r="K1" s="114" t="str" cm="1">
        <f t="array" aca="1" ref="K1" ca="1">"各月内訳表!$E" &amp; 5+ 15*(RIGHT(CELL("filename", A1),M1)-1)</f>
        <v>各月内訳表!$E50</v>
      </c>
      <c r="L1" s="114" t="str" cm="1">
        <f t="array" aca="1" ref="L1" ca="1">"各月内訳表!$G" &amp; 7+ 15*(RIGHT(CELL("filename", A1),M1)-1)</f>
        <v>各月内訳表!$G52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32" priority="3">
      <formula>OR(EDATE($A$10,1)-1&lt;$A11,DATEVALUE("2026/3/31")&lt;$A11)</formula>
    </cfRule>
  </conditionalFormatting>
  <conditionalFormatting sqref="A46:J75">
    <cfRule type="expression" dxfId="331" priority="4">
      <formula>OR(EDATE($A$45,1)-1&lt;$A46,DATEVALUE("2026/3/31")&lt;$A46)</formula>
    </cfRule>
  </conditionalFormatting>
  <conditionalFormatting sqref="A81:J110">
    <cfRule type="expression" dxfId="330" priority="5">
      <formula>OR(EDATE($A$80,1)-1&lt;$A81,DATEVALUE("2026/3/31")&lt;$A81)</formula>
    </cfRule>
  </conditionalFormatting>
  <conditionalFormatting sqref="A116:J145">
    <cfRule type="expression" dxfId="329" priority="6">
      <formula>OR(EDATE($A$115,1)-1&lt;$A116,DATEVALUE("2026/3/31")&lt;$A116)</formula>
    </cfRule>
  </conditionalFormatting>
  <conditionalFormatting sqref="A151:J180">
    <cfRule type="expression" dxfId="328" priority="7">
      <formula>OR(EDATE($A$150,1)-1&lt;$A151,DATEVALUE("2026/3/31")&lt;$A151)</formula>
    </cfRule>
  </conditionalFormatting>
  <conditionalFormatting sqref="A186:J215">
    <cfRule type="expression" dxfId="327" priority="8">
      <formula>OR(EDATE($A$185,1)-1&lt;$A186,DATEVALUE("2026/3/31")&lt;$A186)</formula>
    </cfRule>
  </conditionalFormatting>
  <conditionalFormatting sqref="A221:J250">
    <cfRule type="expression" dxfId="326" priority="9">
      <formula>OR(EDATE($A$220,1)-1&lt;$A221,DATEVALUE("2026/3/31")&lt;$A221)</formula>
    </cfRule>
  </conditionalFormatting>
  <conditionalFormatting sqref="A256:J285">
    <cfRule type="expression" dxfId="325" priority="1">
      <formula>OR(EDATE($A$255,1)-1&lt;$A256,DATEVALUE("2026/3/31")&lt;$A256)</formula>
    </cfRule>
  </conditionalFormatting>
  <conditionalFormatting sqref="B4:E5">
    <cfRule type="expression" dxfId="324" priority="2">
      <formula>IF(LEN(B4)&lt;1,TRUE,FALSE)</formula>
    </cfRule>
  </conditionalFormatting>
  <dataValidations count="1">
    <dataValidation type="time" operator="greaterThanOrEqual" allowBlank="1" showInputMessage="1" showErrorMessage="1" sqref="B45:E76 B80:E111 B115:E146 B220:E251 B150:E181 B10:E41 B185:E216 B255:E286" xr:uid="{27B831F4-323F-4539-B304-43BD2132343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4D003-5957-4397-A7BD-5EB0D491708D}">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業務日誌5</v>
      </c>
      <c r="B1" s="3"/>
      <c r="C1" s="3"/>
      <c r="D1" s="3"/>
      <c r="E1" s="3"/>
      <c r="F1" s="3"/>
      <c r="G1" s="3"/>
      <c r="H1" s="3"/>
      <c r="I1" s="3"/>
      <c r="J1" s="3"/>
      <c r="K1" s="114" t="str" cm="1">
        <f t="array" aca="1" ref="K1" ca="1">"各月内訳表!$E" &amp; 5+ 15*(RIGHT(CELL("filename", A1),M1)-1)</f>
        <v>各月内訳表!$E65</v>
      </c>
      <c r="L1" s="114" t="str" cm="1">
        <f t="array" aca="1" ref="L1" ca="1">"各月内訳表!$G" &amp; 7+ 15*(RIGHT(CELL("filename", A1),M1)-1)</f>
        <v>各月内訳表!$G67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23" priority="3">
      <formula>OR(EDATE($A$10,1)-1&lt;$A11,DATEVALUE("2026/3/31")&lt;$A11)</formula>
    </cfRule>
  </conditionalFormatting>
  <conditionalFormatting sqref="A46:J75">
    <cfRule type="expression" dxfId="322" priority="4">
      <formula>OR(EDATE($A$45,1)-1&lt;$A46,DATEVALUE("2026/3/31")&lt;$A46)</formula>
    </cfRule>
  </conditionalFormatting>
  <conditionalFormatting sqref="A81:J110">
    <cfRule type="expression" dxfId="321" priority="5">
      <formula>OR(EDATE($A$80,1)-1&lt;$A81,DATEVALUE("2026/3/31")&lt;$A81)</formula>
    </cfRule>
  </conditionalFormatting>
  <conditionalFormatting sqref="A116:J145">
    <cfRule type="expression" dxfId="320" priority="6">
      <formula>OR(EDATE($A$115,1)-1&lt;$A116,DATEVALUE("2026/3/31")&lt;$A116)</formula>
    </cfRule>
  </conditionalFormatting>
  <conditionalFormatting sqref="A151:J180">
    <cfRule type="expression" dxfId="319" priority="7">
      <formula>OR(EDATE($A$150,1)-1&lt;$A151,DATEVALUE("2026/3/31")&lt;$A151)</formula>
    </cfRule>
  </conditionalFormatting>
  <conditionalFormatting sqref="A186:J215">
    <cfRule type="expression" dxfId="318" priority="8">
      <formula>OR(EDATE($A$185,1)-1&lt;$A186,DATEVALUE("2026/3/31")&lt;$A186)</formula>
    </cfRule>
  </conditionalFormatting>
  <conditionalFormatting sqref="A221:J250">
    <cfRule type="expression" dxfId="317" priority="9">
      <formula>OR(EDATE($A$220,1)-1&lt;$A221,DATEVALUE("2026/3/31")&lt;$A221)</formula>
    </cfRule>
  </conditionalFormatting>
  <conditionalFormatting sqref="A256:J285">
    <cfRule type="expression" dxfId="316" priority="1">
      <formula>OR(EDATE($A$255,1)-1&lt;$A256,DATEVALUE("2026/3/31")&lt;$A256)</formula>
    </cfRule>
  </conditionalFormatting>
  <conditionalFormatting sqref="B4:E5">
    <cfRule type="expression" dxfId="315" priority="2">
      <formula>IF(LEN(B4)&lt;1,TRUE,FALSE)</formula>
    </cfRule>
  </conditionalFormatting>
  <dataValidations count="1">
    <dataValidation type="time" operator="greaterThanOrEqual" allowBlank="1" showInputMessage="1" showErrorMessage="1" sqref="B45:E76 B80:E111 B115:E146 B220:E251 B150:E181 B10:E41 B185:E216 B255:E286" xr:uid="{B553B9A3-F3EA-4C97-9F22-0AF6D5B1C7BD}">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7B79-35D4-4E7F-B009-C8413D3DE62A}">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業務日誌6</v>
      </c>
      <c r="B1" s="3"/>
      <c r="C1" s="3"/>
      <c r="D1" s="3"/>
      <c r="E1" s="3"/>
      <c r="F1" s="3"/>
      <c r="G1" s="3"/>
      <c r="H1" s="3"/>
      <c r="I1" s="3"/>
      <c r="J1" s="3"/>
      <c r="K1" s="114" t="str" cm="1">
        <f t="array" aca="1" ref="K1" ca="1">"各月内訳表!$E" &amp; 5+ 15*(RIGHT(CELL("filename", A1),M1)-1)</f>
        <v>各月内訳表!$E80</v>
      </c>
      <c r="L1" s="114" t="str" cm="1">
        <f t="array" aca="1" ref="L1" ca="1">"各月内訳表!$G" &amp; 7+ 15*(RIGHT(CELL("filename", A1),M1)-1)</f>
        <v>各月内訳表!$G82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14" priority="3">
      <formula>OR(EDATE($A$10,1)-1&lt;$A11,DATEVALUE("2026/3/31")&lt;$A11)</formula>
    </cfRule>
  </conditionalFormatting>
  <conditionalFormatting sqref="A46:J75">
    <cfRule type="expression" dxfId="313" priority="4">
      <formula>OR(EDATE($A$45,1)-1&lt;$A46,DATEVALUE("2026/3/31")&lt;$A46)</formula>
    </cfRule>
  </conditionalFormatting>
  <conditionalFormatting sqref="A81:J110">
    <cfRule type="expression" dxfId="312" priority="5">
      <formula>OR(EDATE($A$80,1)-1&lt;$A81,DATEVALUE("2026/3/31")&lt;$A81)</formula>
    </cfRule>
  </conditionalFormatting>
  <conditionalFormatting sqref="A116:J145">
    <cfRule type="expression" dxfId="311" priority="6">
      <formula>OR(EDATE($A$115,1)-1&lt;$A116,DATEVALUE("2026/3/31")&lt;$A116)</formula>
    </cfRule>
  </conditionalFormatting>
  <conditionalFormatting sqref="A151:J180">
    <cfRule type="expression" dxfId="310" priority="7">
      <formula>OR(EDATE($A$150,1)-1&lt;$A151,DATEVALUE("2026/3/31")&lt;$A151)</formula>
    </cfRule>
  </conditionalFormatting>
  <conditionalFormatting sqref="A186:J215">
    <cfRule type="expression" dxfId="309" priority="8">
      <formula>OR(EDATE($A$185,1)-1&lt;$A186,DATEVALUE("2026/3/31")&lt;$A186)</formula>
    </cfRule>
  </conditionalFormatting>
  <conditionalFormatting sqref="A221:J250">
    <cfRule type="expression" dxfId="308" priority="9">
      <formula>OR(EDATE($A$220,1)-1&lt;$A221,DATEVALUE("2026/3/31")&lt;$A221)</formula>
    </cfRule>
  </conditionalFormatting>
  <conditionalFormatting sqref="A256:J285">
    <cfRule type="expression" dxfId="307" priority="1">
      <formula>OR(EDATE($A$255,1)-1&lt;$A256,DATEVALUE("2026/3/31")&lt;$A256)</formula>
    </cfRule>
  </conditionalFormatting>
  <conditionalFormatting sqref="B4:E5">
    <cfRule type="expression" dxfId="306" priority="2">
      <formula>IF(LEN(B4)&lt;1,TRUE,FALSE)</formula>
    </cfRule>
  </conditionalFormatting>
  <dataValidations count="1">
    <dataValidation type="time" operator="greaterThanOrEqual" allowBlank="1" showInputMessage="1" showErrorMessage="1" sqref="B45:E76 B80:E111 B115:E146 B220:E251 B150:E181 B10:E41 B185:E216 B255:E286" xr:uid="{A9CA6844-E15F-4A81-9401-A31ADE0A639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EAE57-CF50-446F-84AD-A44921FD913A}">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業務日誌7</v>
      </c>
      <c r="B1" s="3"/>
      <c r="C1" s="3"/>
      <c r="D1" s="3"/>
      <c r="E1" s="3"/>
      <c r="F1" s="3"/>
      <c r="G1" s="3"/>
      <c r="H1" s="3"/>
      <c r="I1" s="3"/>
      <c r="J1" s="3"/>
      <c r="K1" s="114" t="str" cm="1">
        <f t="array" aca="1" ref="K1" ca="1">"各月内訳表!$E" &amp; 5+ 15*(RIGHT(CELL("filename", A1),M1)-1)</f>
        <v>各月内訳表!$E95</v>
      </c>
      <c r="L1" s="114" t="str" cm="1">
        <f t="array" aca="1" ref="L1" ca="1">"各月内訳表!$G" &amp; 7+ 15*(RIGHT(CELL("filename", A1),M1)-1)</f>
        <v>各月内訳表!$G97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05" priority="3">
      <formula>OR(EDATE($A$10,1)-1&lt;$A11,DATEVALUE("2026/3/31")&lt;$A11)</formula>
    </cfRule>
  </conditionalFormatting>
  <conditionalFormatting sqref="A46:J75">
    <cfRule type="expression" dxfId="304" priority="4">
      <formula>OR(EDATE($A$45,1)-1&lt;$A46,DATEVALUE("2026/3/31")&lt;$A46)</formula>
    </cfRule>
  </conditionalFormatting>
  <conditionalFormatting sqref="A81:J110">
    <cfRule type="expression" dxfId="303" priority="5">
      <formula>OR(EDATE($A$80,1)-1&lt;$A81,DATEVALUE("2026/3/31")&lt;$A81)</formula>
    </cfRule>
  </conditionalFormatting>
  <conditionalFormatting sqref="A116:J145">
    <cfRule type="expression" dxfId="302" priority="6">
      <formula>OR(EDATE($A$115,1)-1&lt;$A116,DATEVALUE("2026/3/31")&lt;$A116)</formula>
    </cfRule>
  </conditionalFormatting>
  <conditionalFormatting sqref="A151:J180">
    <cfRule type="expression" dxfId="301" priority="7">
      <formula>OR(EDATE($A$150,1)-1&lt;$A151,DATEVALUE("2026/3/31")&lt;$A151)</formula>
    </cfRule>
  </conditionalFormatting>
  <conditionalFormatting sqref="A186:J215">
    <cfRule type="expression" dxfId="300" priority="8">
      <formula>OR(EDATE($A$185,1)-1&lt;$A186,DATEVALUE("2026/3/31")&lt;$A186)</formula>
    </cfRule>
  </conditionalFormatting>
  <conditionalFormatting sqref="A221:J250">
    <cfRule type="expression" dxfId="299" priority="9">
      <formula>OR(EDATE($A$220,1)-1&lt;$A221,DATEVALUE("2026/3/31")&lt;$A221)</formula>
    </cfRule>
  </conditionalFormatting>
  <conditionalFormatting sqref="A256:J285">
    <cfRule type="expression" dxfId="298" priority="1">
      <formula>OR(EDATE($A$255,1)-1&lt;$A256,DATEVALUE("2026/3/31")&lt;$A256)</formula>
    </cfRule>
  </conditionalFormatting>
  <conditionalFormatting sqref="B4:E5">
    <cfRule type="expression" dxfId="297" priority="2">
      <formula>IF(LEN(B4)&lt;1,TRUE,FALSE)</formula>
    </cfRule>
  </conditionalFormatting>
  <dataValidations count="1">
    <dataValidation type="time" operator="greaterThanOrEqual" allowBlank="1" showInputMessage="1" showErrorMessage="1" sqref="B45:E76 B80:E111 B115:E146 B220:E251 B150:E181 B10:E41 B185:E216 B255:E286" xr:uid="{0E9A9E66-0FE3-485D-86A8-EE28478B054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0BD52-6D9D-4B4A-A34C-4386816CA1D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業務日誌8</v>
      </c>
      <c r="B1" s="3"/>
      <c r="C1" s="3"/>
      <c r="D1" s="3"/>
      <c r="E1" s="3"/>
      <c r="F1" s="3"/>
      <c r="G1" s="3"/>
      <c r="H1" s="3"/>
      <c r="I1" s="3"/>
      <c r="J1" s="3"/>
      <c r="K1" s="114" t="str" cm="1">
        <f t="array" aca="1" ref="K1" ca="1">"各月内訳表!$E" &amp; 5+ 15*(RIGHT(CELL("filename", A1),M1)-1)</f>
        <v>各月内訳表!$E110</v>
      </c>
      <c r="L1" s="114" t="str" cm="1">
        <f t="array" aca="1" ref="L1" ca="1">"各月内訳表!$G" &amp; 7+ 15*(RIGHT(CELL("filename", A1),M1)-1)</f>
        <v>各月内訳表!$G112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96" priority="3">
      <formula>OR(EDATE($A$10,1)-1&lt;$A11,DATEVALUE("2026/3/31")&lt;$A11)</formula>
    </cfRule>
  </conditionalFormatting>
  <conditionalFormatting sqref="A46:J75">
    <cfRule type="expression" dxfId="295" priority="4">
      <formula>OR(EDATE($A$45,1)-1&lt;$A46,DATEVALUE("2026/3/31")&lt;$A46)</formula>
    </cfRule>
  </conditionalFormatting>
  <conditionalFormatting sqref="A81:J110">
    <cfRule type="expression" dxfId="294" priority="5">
      <formula>OR(EDATE($A$80,1)-1&lt;$A81,DATEVALUE("2026/3/31")&lt;$A81)</formula>
    </cfRule>
  </conditionalFormatting>
  <conditionalFormatting sqref="A116:J145">
    <cfRule type="expression" dxfId="293" priority="6">
      <formula>OR(EDATE($A$115,1)-1&lt;$A116,DATEVALUE("2026/3/31")&lt;$A116)</formula>
    </cfRule>
  </conditionalFormatting>
  <conditionalFormatting sqref="A151:J180">
    <cfRule type="expression" dxfId="292" priority="7">
      <formula>OR(EDATE($A$150,1)-1&lt;$A151,DATEVALUE("2026/3/31")&lt;$A151)</formula>
    </cfRule>
  </conditionalFormatting>
  <conditionalFormatting sqref="A186:J215">
    <cfRule type="expression" dxfId="291" priority="8">
      <formula>OR(EDATE($A$185,1)-1&lt;$A186,DATEVALUE("2026/3/31")&lt;$A186)</formula>
    </cfRule>
  </conditionalFormatting>
  <conditionalFormatting sqref="A221:J250">
    <cfRule type="expression" dxfId="290" priority="9">
      <formula>OR(EDATE($A$220,1)-1&lt;$A221,DATEVALUE("2026/3/31")&lt;$A221)</formula>
    </cfRule>
  </conditionalFormatting>
  <conditionalFormatting sqref="A256:J285">
    <cfRule type="expression" dxfId="289" priority="1">
      <formula>OR(EDATE($A$255,1)-1&lt;$A256,DATEVALUE("2026/3/31")&lt;$A256)</formula>
    </cfRule>
  </conditionalFormatting>
  <conditionalFormatting sqref="B4:E5">
    <cfRule type="expression" dxfId="288" priority="2">
      <formula>IF(LEN(B4)&lt;1,TRUE,FALSE)</formula>
    </cfRule>
  </conditionalFormatting>
  <dataValidations count="1">
    <dataValidation type="time" operator="greaterThanOrEqual" allowBlank="1" showInputMessage="1" showErrorMessage="1" sqref="B45:E76 B80:E111 B115:E146 B220:E251 B150:E181 B10:E41 B185:E216 B255:E286" xr:uid="{894B96D9-8F0C-4752-976B-E5AF450F058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1D85E-E2A8-405E-BEE5-DD735CADE238}">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業務日誌9</v>
      </c>
      <c r="B1" s="3"/>
      <c r="C1" s="3"/>
      <c r="D1" s="3"/>
      <c r="E1" s="3"/>
      <c r="F1" s="3"/>
      <c r="G1" s="3"/>
      <c r="H1" s="3"/>
      <c r="I1" s="3"/>
      <c r="J1" s="3"/>
      <c r="K1" s="114" t="str" cm="1">
        <f t="array" aca="1" ref="K1" ca="1">"各月内訳表!$E" &amp; 5+ 15*(RIGHT(CELL("filename", A1),M1)-1)</f>
        <v>各月内訳表!$E125</v>
      </c>
      <c r="L1" s="114" t="str" cm="1">
        <f t="array" aca="1" ref="L1" ca="1">"各月内訳表!$G" &amp; 7+ 15*(RIGHT(CELL("filename", A1),M1)-1)</f>
        <v>各月内訳表!$G127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87" priority="3">
      <formula>OR(EDATE($A$10,1)-1&lt;$A11,DATEVALUE("2026/3/31")&lt;$A11)</formula>
    </cfRule>
  </conditionalFormatting>
  <conditionalFormatting sqref="A46:J75">
    <cfRule type="expression" dxfId="286" priority="4">
      <formula>OR(EDATE($A$45,1)-1&lt;$A46,DATEVALUE("2026/3/31")&lt;$A46)</formula>
    </cfRule>
  </conditionalFormatting>
  <conditionalFormatting sqref="A81:J110">
    <cfRule type="expression" dxfId="285" priority="5">
      <formula>OR(EDATE($A$80,1)-1&lt;$A81,DATEVALUE("2026/3/31")&lt;$A81)</formula>
    </cfRule>
  </conditionalFormatting>
  <conditionalFormatting sqref="A116:J145">
    <cfRule type="expression" dxfId="284" priority="6">
      <formula>OR(EDATE($A$115,1)-1&lt;$A116,DATEVALUE("2026/3/31")&lt;$A116)</formula>
    </cfRule>
  </conditionalFormatting>
  <conditionalFormatting sqref="A151:J180">
    <cfRule type="expression" dxfId="283" priority="7">
      <formula>OR(EDATE($A$150,1)-1&lt;$A151,DATEVALUE("2026/3/31")&lt;$A151)</formula>
    </cfRule>
  </conditionalFormatting>
  <conditionalFormatting sqref="A186:J215">
    <cfRule type="expression" dxfId="282" priority="8">
      <formula>OR(EDATE($A$185,1)-1&lt;$A186,DATEVALUE("2026/3/31")&lt;$A186)</formula>
    </cfRule>
  </conditionalFormatting>
  <conditionalFormatting sqref="A221:J250">
    <cfRule type="expression" dxfId="281" priority="9">
      <formula>OR(EDATE($A$220,1)-1&lt;$A221,DATEVALUE("2026/3/31")&lt;$A221)</formula>
    </cfRule>
  </conditionalFormatting>
  <conditionalFormatting sqref="A256:J285">
    <cfRule type="expression" dxfId="280" priority="1">
      <formula>OR(EDATE($A$255,1)-1&lt;$A256,DATEVALUE("2026/3/31")&lt;$A256)</formula>
    </cfRule>
  </conditionalFormatting>
  <conditionalFormatting sqref="B4:E5">
    <cfRule type="expression" dxfId="279" priority="2">
      <formula>IF(LEN(B4)&lt;1,TRUE,FALSE)</formula>
    </cfRule>
  </conditionalFormatting>
  <dataValidations count="1">
    <dataValidation type="time" operator="greaterThanOrEqual" allowBlank="1" showInputMessage="1" showErrorMessage="1" sqref="B45:E76 B80:E111 B115:E146 B220:E251 B150:E181 B10:E41 B185:E216 B255:E286" xr:uid="{B96E0990-DE7D-448E-9E02-F9F53592D2E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EDA4-BF80-4142-BECA-683EDBF900BE}">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業務日誌10</v>
      </c>
      <c r="B1" s="3"/>
      <c r="C1" s="3"/>
      <c r="D1" s="3"/>
      <c r="E1" s="3"/>
      <c r="F1" s="3"/>
      <c r="G1" s="3"/>
      <c r="H1" s="3"/>
      <c r="I1" s="3"/>
      <c r="J1" s="3"/>
      <c r="K1" s="114" t="str" cm="1">
        <f t="array" aca="1" ref="K1" ca="1">"各月内訳表!$E" &amp; 5+ 15*(RIGHT(CELL("filename", A1),M1)-1)</f>
        <v>各月内訳表!$E140</v>
      </c>
      <c r="L1" s="114" t="str" cm="1">
        <f t="array" aca="1" ref="L1" ca="1">"各月内訳表!$G" &amp; 7+ 15*(RIGHT(CELL("filename", A1),M1)-1)</f>
        <v>各月内訳表!$G142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78" priority="3">
      <formula>OR(EDATE($A$10,1)-1&lt;$A11,DATEVALUE("2026/3/31")&lt;$A11)</formula>
    </cfRule>
  </conditionalFormatting>
  <conditionalFormatting sqref="A46:J75">
    <cfRule type="expression" dxfId="277" priority="4">
      <formula>OR(EDATE($A$45,1)-1&lt;$A46,DATEVALUE("2026/3/31")&lt;$A46)</formula>
    </cfRule>
  </conditionalFormatting>
  <conditionalFormatting sqref="A81:J110">
    <cfRule type="expression" dxfId="276" priority="5">
      <formula>OR(EDATE($A$80,1)-1&lt;$A81,DATEVALUE("2026/3/31")&lt;$A81)</formula>
    </cfRule>
  </conditionalFormatting>
  <conditionalFormatting sqref="A116:J145">
    <cfRule type="expression" dxfId="275" priority="6">
      <formula>OR(EDATE($A$115,1)-1&lt;$A116,DATEVALUE("2026/3/31")&lt;$A116)</formula>
    </cfRule>
  </conditionalFormatting>
  <conditionalFormatting sqref="A151:J180">
    <cfRule type="expression" dxfId="274" priority="7">
      <formula>OR(EDATE($A$150,1)-1&lt;$A151,DATEVALUE("2026/3/31")&lt;$A151)</formula>
    </cfRule>
  </conditionalFormatting>
  <conditionalFormatting sqref="A186:J215">
    <cfRule type="expression" dxfId="273" priority="8">
      <formula>OR(EDATE($A$185,1)-1&lt;$A186,DATEVALUE("2026/3/31")&lt;$A186)</formula>
    </cfRule>
  </conditionalFormatting>
  <conditionalFormatting sqref="A221:J250">
    <cfRule type="expression" dxfId="272" priority="9">
      <formula>OR(EDATE($A$220,1)-1&lt;$A221,DATEVALUE("2026/3/31")&lt;$A221)</formula>
    </cfRule>
  </conditionalFormatting>
  <conditionalFormatting sqref="A256:J285">
    <cfRule type="expression" dxfId="271" priority="1">
      <formula>OR(EDATE($A$255,1)-1&lt;$A256,DATEVALUE("2026/3/31")&lt;$A256)</formula>
    </cfRule>
  </conditionalFormatting>
  <conditionalFormatting sqref="B4:E5">
    <cfRule type="expression" dxfId="270" priority="2">
      <formula>IF(LEN(B4)&lt;1,TRUE,FALSE)</formula>
    </cfRule>
  </conditionalFormatting>
  <dataValidations count="1">
    <dataValidation type="time" operator="greaterThanOrEqual" allowBlank="1" showInputMessage="1" showErrorMessage="1" sqref="B45:E76 B80:E111 B115:E146 B220:E251 B150:E181 B10:E41 B185:E216 B255:E286" xr:uid="{BA0A3C0F-C0AA-4302-9EF1-FB385F085B2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DD471-CF9A-4FFE-A871-0BF55566D275}">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業務日誌11</v>
      </c>
      <c r="B1" s="3"/>
      <c r="C1" s="3"/>
      <c r="D1" s="3"/>
      <c r="E1" s="3"/>
      <c r="F1" s="3"/>
      <c r="G1" s="3"/>
      <c r="H1" s="3"/>
      <c r="I1" s="3"/>
      <c r="J1" s="3"/>
      <c r="K1" s="114" t="str" cm="1">
        <f t="array" aca="1" ref="K1" ca="1">"各月内訳表!$E" &amp; 5+ 15*(RIGHT(CELL("filename", A1),M1)-1)</f>
        <v>各月内訳表!$E155</v>
      </c>
      <c r="L1" s="114" t="str" cm="1">
        <f t="array" aca="1" ref="L1" ca="1">"各月内訳表!$G" &amp; 7+ 15*(RIGHT(CELL("filename", A1),M1)-1)</f>
        <v>各月内訳表!$G157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9" priority="3">
      <formula>OR(EDATE($A$10,1)-1&lt;$A11,DATEVALUE("2026/3/31")&lt;$A11)</formula>
    </cfRule>
  </conditionalFormatting>
  <conditionalFormatting sqref="A46:J75">
    <cfRule type="expression" dxfId="268" priority="4">
      <formula>OR(EDATE($A$45,1)-1&lt;$A46,DATEVALUE("2026/3/31")&lt;$A46)</formula>
    </cfRule>
  </conditionalFormatting>
  <conditionalFormatting sqref="A81:J110">
    <cfRule type="expression" dxfId="267" priority="5">
      <formula>OR(EDATE($A$80,1)-1&lt;$A81,DATEVALUE("2026/3/31")&lt;$A81)</formula>
    </cfRule>
  </conditionalFormatting>
  <conditionalFormatting sqref="A116:J145">
    <cfRule type="expression" dxfId="266" priority="6">
      <formula>OR(EDATE($A$115,1)-1&lt;$A116,DATEVALUE("2026/3/31")&lt;$A116)</formula>
    </cfRule>
  </conditionalFormatting>
  <conditionalFormatting sqref="A151:J180">
    <cfRule type="expression" dxfId="265" priority="7">
      <formula>OR(EDATE($A$150,1)-1&lt;$A151,DATEVALUE("2026/3/31")&lt;$A151)</formula>
    </cfRule>
  </conditionalFormatting>
  <conditionalFormatting sqref="A186:J215">
    <cfRule type="expression" dxfId="264" priority="8">
      <formula>OR(EDATE($A$185,1)-1&lt;$A186,DATEVALUE("2026/3/31")&lt;$A186)</formula>
    </cfRule>
  </conditionalFormatting>
  <conditionalFormatting sqref="A221:J250">
    <cfRule type="expression" dxfId="263" priority="9">
      <formula>OR(EDATE($A$220,1)-1&lt;$A221,DATEVALUE("2026/3/31")&lt;$A221)</formula>
    </cfRule>
  </conditionalFormatting>
  <conditionalFormatting sqref="A256:J285">
    <cfRule type="expression" dxfId="262" priority="1">
      <formula>OR(EDATE($A$255,1)-1&lt;$A256,DATEVALUE("2026/3/31")&lt;$A256)</formula>
    </cfRule>
  </conditionalFormatting>
  <conditionalFormatting sqref="B4:E5">
    <cfRule type="expression" dxfId="261" priority="2">
      <formula>IF(LEN(B4)&lt;1,TRUE,FALSE)</formula>
    </cfRule>
  </conditionalFormatting>
  <dataValidations count="1">
    <dataValidation type="time" operator="greaterThanOrEqual" allowBlank="1" showInputMessage="1" showErrorMessage="1" sqref="B45:E76 B80:E111 B115:E146 B220:E251 B150:E181 B10:E41 B185:E216 B255:E286" xr:uid="{06340283-A5FB-4E3E-87F0-B4330B8DDEA5}">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6D1AC-656D-4127-94CD-C5227FBF9B50}">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業務日誌12</v>
      </c>
      <c r="B1" s="3"/>
      <c r="C1" s="3"/>
      <c r="D1" s="3"/>
      <c r="E1" s="3"/>
      <c r="F1" s="3"/>
      <c r="G1" s="3"/>
      <c r="H1" s="3"/>
      <c r="I1" s="3"/>
      <c r="J1" s="3"/>
      <c r="K1" s="114" t="str" cm="1">
        <f t="array" aca="1" ref="K1" ca="1">"各月内訳表!$E" &amp; 5+ 15*(RIGHT(CELL("filename", A1),M1)-1)</f>
        <v>各月内訳表!$E170</v>
      </c>
      <c r="L1" s="114" t="str" cm="1">
        <f t="array" aca="1" ref="L1" ca="1">"各月内訳表!$G" &amp; 7+ 15*(RIGHT(CELL("filename", A1),M1)-1)</f>
        <v>各月内訳表!$G172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0" priority="3">
      <formula>OR(EDATE($A$10,1)-1&lt;$A11,DATEVALUE("2026/3/31")&lt;$A11)</formula>
    </cfRule>
  </conditionalFormatting>
  <conditionalFormatting sqref="A46:J75">
    <cfRule type="expression" dxfId="259" priority="4">
      <formula>OR(EDATE($A$45,1)-1&lt;$A46,DATEVALUE("2026/3/31")&lt;$A46)</formula>
    </cfRule>
  </conditionalFormatting>
  <conditionalFormatting sqref="A81:J110">
    <cfRule type="expression" dxfId="258" priority="5">
      <formula>OR(EDATE($A$80,1)-1&lt;$A81,DATEVALUE("2026/3/31")&lt;$A81)</formula>
    </cfRule>
  </conditionalFormatting>
  <conditionalFormatting sqref="A116:J145">
    <cfRule type="expression" dxfId="257" priority="6">
      <formula>OR(EDATE($A$115,1)-1&lt;$A116,DATEVALUE("2026/3/31")&lt;$A116)</formula>
    </cfRule>
  </conditionalFormatting>
  <conditionalFormatting sqref="A151:J180">
    <cfRule type="expression" dxfId="256" priority="7">
      <formula>OR(EDATE($A$150,1)-1&lt;$A151,DATEVALUE("2026/3/31")&lt;$A151)</formula>
    </cfRule>
  </conditionalFormatting>
  <conditionalFormatting sqref="A186:J215">
    <cfRule type="expression" dxfId="255" priority="8">
      <formula>OR(EDATE($A$185,1)-1&lt;$A186,DATEVALUE("2026/3/31")&lt;$A186)</formula>
    </cfRule>
  </conditionalFormatting>
  <conditionalFormatting sqref="A221:J250">
    <cfRule type="expression" dxfId="254" priority="9">
      <formula>OR(EDATE($A$220,1)-1&lt;$A221,DATEVALUE("2026/3/31")&lt;$A221)</formula>
    </cfRule>
  </conditionalFormatting>
  <conditionalFormatting sqref="A256:J285">
    <cfRule type="expression" dxfId="253" priority="1">
      <formula>OR(EDATE($A$255,1)-1&lt;$A256,DATEVALUE("2026/3/31")&lt;$A256)</formula>
    </cfRule>
  </conditionalFormatting>
  <conditionalFormatting sqref="B4:E5">
    <cfRule type="expression" dxfId="252" priority="2">
      <formula>IF(LEN(B4)&lt;1,TRUE,FALSE)</formula>
    </cfRule>
  </conditionalFormatting>
  <dataValidations count="1">
    <dataValidation type="time" operator="greaterThanOrEqual" allowBlank="1" showInputMessage="1" showErrorMessage="1" sqref="B45:E76 B80:E111 B115:E146 B220:E251 B150:E181 B10:E41 B185:E216 B255:E286" xr:uid="{0D75EB27-4768-4CBA-B42F-FFBB64E5839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C164-2507-47F1-8BB6-C4B817F00AD1}">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業務日誌13</v>
      </c>
      <c r="B1" s="3"/>
      <c r="C1" s="3"/>
      <c r="D1" s="3"/>
      <c r="E1" s="3"/>
      <c r="F1" s="3"/>
      <c r="G1" s="3"/>
      <c r="H1" s="3"/>
      <c r="I1" s="3"/>
      <c r="J1" s="3"/>
      <c r="K1" s="114" t="str" cm="1">
        <f t="array" aca="1" ref="K1" ca="1">"各月内訳表!$E" &amp; 5+ 15*(RIGHT(CELL("filename", A1),M1)-1)</f>
        <v>各月内訳表!$E185</v>
      </c>
      <c r="L1" s="114" t="str" cm="1">
        <f t="array" aca="1" ref="L1" ca="1">"各月内訳表!$G" &amp; 7+ 15*(RIGHT(CELL("filename", A1),M1)-1)</f>
        <v>各月内訳表!$G187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51" priority="3">
      <formula>OR(EDATE($A$10,1)-1&lt;$A11,DATEVALUE("2026/3/31")&lt;$A11)</formula>
    </cfRule>
  </conditionalFormatting>
  <conditionalFormatting sqref="A46:J75">
    <cfRule type="expression" dxfId="250" priority="4">
      <formula>OR(EDATE($A$45,1)-1&lt;$A46,DATEVALUE("2026/3/31")&lt;$A46)</formula>
    </cfRule>
  </conditionalFormatting>
  <conditionalFormatting sqref="A81:J110">
    <cfRule type="expression" dxfId="249" priority="5">
      <formula>OR(EDATE($A$80,1)-1&lt;$A81,DATEVALUE("2026/3/31")&lt;$A81)</formula>
    </cfRule>
  </conditionalFormatting>
  <conditionalFormatting sqref="A116:J145">
    <cfRule type="expression" dxfId="248" priority="6">
      <formula>OR(EDATE($A$115,1)-1&lt;$A116,DATEVALUE("2026/3/31")&lt;$A116)</formula>
    </cfRule>
  </conditionalFormatting>
  <conditionalFormatting sqref="A151:J180">
    <cfRule type="expression" dxfId="247" priority="7">
      <formula>OR(EDATE($A$150,1)-1&lt;$A151,DATEVALUE("2026/3/31")&lt;$A151)</formula>
    </cfRule>
  </conditionalFormatting>
  <conditionalFormatting sqref="A186:J215">
    <cfRule type="expression" dxfId="246" priority="8">
      <formula>OR(EDATE($A$185,1)-1&lt;$A186,DATEVALUE("2026/3/31")&lt;$A186)</formula>
    </cfRule>
  </conditionalFormatting>
  <conditionalFormatting sqref="A221:J250">
    <cfRule type="expression" dxfId="245" priority="9">
      <formula>OR(EDATE($A$220,1)-1&lt;$A221,DATEVALUE("2026/3/31")&lt;$A221)</formula>
    </cfRule>
  </conditionalFormatting>
  <conditionalFormatting sqref="A256:J285">
    <cfRule type="expression" dxfId="244" priority="1">
      <formula>OR(EDATE($A$255,1)-1&lt;$A256,DATEVALUE("2026/3/31")&lt;$A256)</formula>
    </cfRule>
  </conditionalFormatting>
  <conditionalFormatting sqref="B4:E5">
    <cfRule type="expression" dxfId="243" priority="2">
      <formula>IF(LEN(B4)&lt;1,TRUE,FALSE)</formula>
    </cfRule>
  </conditionalFormatting>
  <dataValidations count="1">
    <dataValidation type="time" operator="greaterThanOrEqual" allowBlank="1" showInputMessage="1" showErrorMessage="1" sqref="B45:E76 B80:E111 B115:E146 B220:E251 B150:E181 B10:E41 B185:E216 B255:E286" xr:uid="{3F2DEB3A-ED84-439A-9A45-DFCD0D0FDBD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4EDDA-4AD1-4407-BCAB-2B23E144A03E}">
  <sheetPr>
    <tabColor theme="0"/>
  </sheetPr>
  <dimension ref="A1:G9"/>
  <sheetViews>
    <sheetView zoomScale="130" zoomScaleNormal="130" workbookViewId="0">
      <selection activeCell="C3" sqref="C3"/>
    </sheetView>
  </sheetViews>
  <sheetFormatPr defaultColWidth="9" defaultRowHeight="15.75"/>
  <cols>
    <col min="1" max="1" width="2.875" style="71" customWidth="1"/>
    <col min="2" max="2" width="22.25" style="59" customWidth="1"/>
    <col min="3" max="3" width="61.375" style="59" customWidth="1"/>
    <col min="4" max="4" width="101.125" style="59" customWidth="1"/>
    <col min="5" max="5" width="9.625" style="59" hidden="1" customWidth="1"/>
    <col min="6" max="7" width="9" style="59" hidden="1" customWidth="1"/>
    <col min="8" max="16384" width="9" style="59"/>
  </cols>
  <sheetData>
    <row r="1" spans="2:7" ht="59.25" customHeight="1">
      <c r="B1" s="57" t="s">
        <v>92</v>
      </c>
      <c r="C1" s="57"/>
      <c r="D1" s="58"/>
    </row>
    <row r="2" spans="2:7" ht="4.5" customHeight="1">
      <c r="B2" s="60"/>
      <c r="C2" s="61"/>
    </row>
    <row r="3" spans="2:7" ht="20.25" customHeight="1">
      <c r="B3" s="62" t="s">
        <v>93</v>
      </c>
      <c r="C3" s="63"/>
      <c r="D3" s="64" t="s">
        <v>108</v>
      </c>
    </row>
    <row r="4" spans="2:7" ht="20.25" customHeight="1">
      <c r="B4" s="65" t="s">
        <v>94</v>
      </c>
      <c r="C4" s="63"/>
    </row>
    <row r="5" spans="2:7" ht="20.25" customHeight="1">
      <c r="B5" s="66" t="s">
        <v>95</v>
      </c>
      <c r="C5" s="74"/>
      <c r="D5" s="67" t="s">
        <v>109</v>
      </c>
      <c r="E5" s="73" t="b">
        <v>0</v>
      </c>
      <c r="F5" s="73" t="b">
        <v>0</v>
      </c>
      <c r="G5" s="73" t="b">
        <v>0</v>
      </c>
    </row>
    <row r="6" spans="2:7" ht="20.25" customHeight="1">
      <c r="B6" s="65" t="s">
        <v>96</v>
      </c>
      <c r="C6" s="63"/>
      <c r="D6" s="59" t="s">
        <v>110</v>
      </c>
    </row>
    <row r="7" spans="2:7" ht="20.25" customHeight="1">
      <c r="B7" s="65" t="s">
        <v>97</v>
      </c>
      <c r="C7" s="68"/>
      <c r="D7" s="64" t="s">
        <v>111</v>
      </c>
    </row>
    <row r="8" spans="2:7" ht="20.25" customHeight="1">
      <c r="B8" s="69" t="s">
        <v>98</v>
      </c>
      <c r="C8" s="68"/>
      <c r="D8" s="70" t="s">
        <v>112</v>
      </c>
    </row>
    <row r="9" spans="2:7" ht="20.25" customHeight="1">
      <c r="B9" s="69" t="s">
        <v>99</v>
      </c>
      <c r="C9" s="68"/>
    </row>
  </sheetData>
  <sheetProtection algorithmName="SHA-512" hashValue="WMxUHZ2Exw9YgqBtJ0jc9KEdxSymUieyr2f5WOJlzrlq+aWeNEQ6n4yLNc5A9DXdICGeCNeYIqaHW3YVeE0qMA==" saltValue="oAYABxJbL/1bFh/tp+tbOA==" spinCount="100000" sheet="1" objects="1" scenarios="1"/>
  <phoneticPr fontId="2"/>
  <conditionalFormatting sqref="C3:C4 C6:C9">
    <cfRule type="expression" dxfId="474" priority="3">
      <formula>IF(LEN($C3)&lt;1,TRUE,FALSE)</formula>
    </cfRule>
  </conditionalFormatting>
  <conditionalFormatting sqref="C5">
    <cfRule type="expression" dxfId="473" priority="1">
      <formula>AND(NOT($E$5),NOT($F$5),NOT($G$5))</formula>
    </cfRule>
    <cfRule type="expression" dxfId="472" priority="2">
      <formula>AND(NOT(#REF!),NOT(#REF!),NOT(#REF!))</formula>
    </cfRule>
  </conditionalFormatting>
  <dataValidations count="3">
    <dataValidation type="date" allowBlank="1" showInputMessage="1" showErrorMessage="1" promptTitle="半角数字で記入" prompt="YYYY/MM/DD形式で記入して下さい。_x000a_和暦に変換し表示します。" sqref="C7:C8" xr:uid="{2EDACF1F-BB51-4518-8722-5AFF1FF37CB7}">
      <formula1>45887</formula1>
      <formula2>46112</formula2>
    </dataValidation>
    <dataValidation type="list" allowBlank="1" showInputMessage="1" showErrorMessage="1" sqref="C6" xr:uid="{3933046F-61D5-4020-A2B6-B778C7AF0F6F}">
      <formula1>"税別,税込"</formula1>
    </dataValidation>
    <dataValidation type="date" allowBlank="1" showInputMessage="1" showErrorMessage="1" promptTitle="半角数字で記入" prompt="YYYY/MM/DD形式で記入して下さい。_x000a_和暦に変換し表示します。" sqref="C9" xr:uid="{248E6DC0-A7E6-4FE1-A152-831F29795AF5}">
      <formula1>45887</formula1>
      <formula2>46122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2</xdr:col>
                    <xdr:colOff>38100</xdr:colOff>
                    <xdr:row>4</xdr:row>
                    <xdr:rowOff>9525</xdr:rowOff>
                  </from>
                  <to>
                    <xdr:col>2</xdr:col>
                    <xdr:colOff>1304925</xdr:colOff>
                    <xdr:row>4</xdr:row>
                    <xdr:rowOff>247650</xdr:rowOff>
                  </to>
                </anchor>
              </controlPr>
            </control>
          </mc:Choice>
        </mc:AlternateContent>
        <mc:AlternateContent xmlns:mc="http://schemas.openxmlformats.org/markup-compatibility/2006">
          <mc:Choice Requires="x14">
            <control shapeId="1026" r:id="rId5" name="Check Box 2">
              <controlPr locked="0" defaultSize="0" autoFill="0" autoLine="0" autoPict="0">
                <anchor moveWithCells="1">
                  <from>
                    <xdr:col>2</xdr:col>
                    <xdr:colOff>1352550</xdr:colOff>
                    <xdr:row>3</xdr:row>
                    <xdr:rowOff>257175</xdr:rowOff>
                  </from>
                  <to>
                    <xdr:col>2</xdr:col>
                    <xdr:colOff>2886075</xdr:colOff>
                    <xdr:row>5</xdr:row>
                    <xdr:rowOff>9525</xdr:rowOff>
                  </to>
                </anchor>
              </controlPr>
            </control>
          </mc:Choice>
        </mc:AlternateContent>
        <mc:AlternateContent xmlns:mc="http://schemas.openxmlformats.org/markup-compatibility/2006">
          <mc:Choice Requires="x14">
            <control shapeId="1027" r:id="rId6" name="Check Box 3">
              <controlPr locked="0" defaultSize="0" autoFill="0" autoLine="0" autoPict="0">
                <anchor moveWithCells="1">
                  <from>
                    <xdr:col>2</xdr:col>
                    <xdr:colOff>2476500</xdr:colOff>
                    <xdr:row>4</xdr:row>
                    <xdr:rowOff>0</xdr:rowOff>
                  </from>
                  <to>
                    <xdr:col>2</xdr:col>
                    <xdr:colOff>4029075</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1FF0-AF5B-4A46-8EEE-1A5D05A4F1AB}">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業務日誌14</v>
      </c>
      <c r="B1" s="3"/>
      <c r="C1" s="3"/>
      <c r="D1" s="3"/>
      <c r="E1" s="3"/>
      <c r="F1" s="3"/>
      <c r="G1" s="3"/>
      <c r="H1" s="3"/>
      <c r="I1" s="3"/>
      <c r="J1" s="3"/>
      <c r="K1" s="114" t="str" cm="1">
        <f t="array" aca="1" ref="K1" ca="1">"各月内訳表!$E" &amp; 5+ 15*(RIGHT(CELL("filename", A1),M1)-1)</f>
        <v>各月内訳表!$E200</v>
      </c>
      <c r="L1" s="114" t="str" cm="1">
        <f t="array" aca="1" ref="L1" ca="1">"各月内訳表!$G" &amp; 7+ 15*(RIGHT(CELL("filename", A1),M1)-1)</f>
        <v>各月内訳表!$G202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42" priority="3">
      <formula>OR(EDATE($A$10,1)-1&lt;$A11,DATEVALUE("2026/3/31")&lt;$A11)</formula>
    </cfRule>
  </conditionalFormatting>
  <conditionalFormatting sqref="A46:J75">
    <cfRule type="expression" dxfId="241" priority="4">
      <formula>OR(EDATE($A$45,1)-1&lt;$A46,DATEVALUE("2026/3/31")&lt;$A46)</formula>
    </cfRule>
  </conditionalFormatting>
  <conditionalFormatting sqref="A81:J110">
    <cfRule type="expression" dxfId="240" priority="5">
      <formula>OR(EDATE($A$80,1)-1&lt;$A81,DATEVALUE("2026/3/31")&lt;$A81)</formula>
    </cfRule>
  </conditionalFormatting>
  <conditionalFormatting sqref="A116:J145">
    <cfRule type="expression" dxfId="239" priority="6">
      <formula>OR(EDATE($A$115,1)-1&lt;$A116,DATEVALUE("2026/3/31")&lt;$A116)</formula>
    </cfRule>
  </conditionalFormatting>
  <conditionalFormatting sqref="A151:J180">
    <cfRule type="expression" dxfId="238" priority="7">
      <formula>OR(EDATE($A$150,1)-1&lt;$A151,DATEVALUE("2026/3/31")&lt;$A151)</formula>
    </cfRule>
  </conditionalFormatting>
  <conditionalFormatting sqref="A186:J215">
    <cfRule type="expression" dxfId="237" priority="8">
      <formula>OR(EDATE($A$185,1)-1&lt;$A186,DATEVALUE("2026/3/31")&lt;$A186)</formula>
    </cfRule>
  </conditionalFormatting>
  <conditionalFormatting sqref="A221:J250">
    <cfRule type="expression" dxfId="236" priority="9">
      <formula>OR(EDATE($A$220,1)-1&lt;$A221,DATEVALUE("2026/3/31")&lt;$A221)</formula>
    </cfRule>
  </conditionalFormatting>
  <conditionalFormatting sqref="A256:J285">
    <cfRule type="expression" dxfId="235" priority="1">
      <formula>OR(EDATE($A$255,1)-1&lt;$A256,DATEVALUE("2026/3/31")&lt;$A256)</formula>
    </cfRule>
  </conditionalFormatting>
  <conditionalFormatting sqref="B4:E5">
    <cfRule type="expression" dxfId="234" priority="2">
      <formula>IF(LEN(B4)&lt;1,TRUE,FALSE)</formula>
    </cfRule>
  </conditionalFormatting>
  <dataValidations count="1">
    <dataValidation type="time" operator="greaterThanOrEqual" allowBlank="1" showInputMessage="1" showErrorMessage="1" sqref="B45:E76 B80:E111 B115:E146 B220:E251 B150:E181 B10:E41 B185:E216 B255:E286" xr:uid="{03ED6BAA-69A3-4D78-8FA0-DC73B8ECDF2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E143-2DAD-434E-9C3A-482BA1FAFCAE}">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業務日誌15</v>
      </c>
      <c r="B1" s="3"/>
      <c r="C1" s="3"/>
      <c r="D1" s="3"/>
      <c r="E1" s="3"/>
      <c r="F1" s="3"/>
      <c r="G1" s="3"/>
      <c r="H1" s="3"/>
      <c r="I1" s="3"/>
      <c r="J1" s="3"/>
      <c r="K1" s="114" t="str" cm="1">
        <f t="array" aca="1" ref="K1" ca="1">"各月内訳表!$E" &amp; 5+ 15*(RIGHT(CELL("filename", A1),M1)-1)</f>
        <v>各月内訳表!$E215</v>
      </c>
      <c r="L1" s="114" t="str" cm="1">
        <f t="array" aca="1" ref="L1" ca="1">"各月内訳表!$G" &amp; 7+ 15*(RIGHT(CELL("filename", A1),M1)-1)</f>
        <v>各月内訳表!$G217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33" priority="3">
      <formula>OR(EDATE($A$10,1)-1&lt;$A11,DATEVALUE("2026/3/31")&lt;$A11)</formula>
    </cfRule>
  </conditionalFormatting>
  <conditionalFormatting sqref="A46:J75">
    <cfRule type="expression" dxfId="232" priority="4">
      <formula>OR(EDATE($A$45,1)-1&lt;$A46,DATEVALUE("2026/3/31")&lt;$A46)</formula>
    </cfRule>
  </conditionalFormatting>
  <conditionalFormatting sqref="A81:J110">
    <cfRule type="expression" dxfId="231" priority="5">
      <formula>OR(EDATE($A$80,1)-1&lt;$A81,DATEVALUE("2026/3/31")&lt;$A81)</formula>
    </cfRule>
  </conditionalFormatting>
  <conditionalFormatting sqref="A116:J145">
    <cfRule type="expression" dxfId="230" priority="6">
      <formula>OR(EDATE($A$115,1)-1&lt;$A116,DATEVALUE("2026/3/31")&lt;$A116)</formula>
    </cfRule>
  </conditionalFormatting>
  <conditionalFormatting sqref="A151:J180">
    <cfRule type="expression" dxfId="229" priority="7">
      <formula>OR(EDATE($A$150,1)-1&lt;$A151,DATEVALUE("2026/3/31")&lt;$A151)</formula>
    </cfRule>
  </conditionalFormatting>
  <conditionalFormatting sqref="A186:J215">
    <cfRule type="expression" dxfId="228" priority="8">
      <formula>OR(EDATE($A$185,1)-1&lt;$A186,DATEVALUE("2026/3/31")&lt;$A186)</formula>
    </cfRule>
  </conditionalFormatting>
  <conditionalFormatting sqref="A221:J250">
    <cfRule type="expression" dxfId="227" priority="9">
      <formula>OR(EDATE($A$220,1)-1&lt;$A221,DATEVALUE("2026/3/31")&lt;$A221)</formula>
    </cfRule>
  </conditionalFormatting>
  <conditionalFormatting sqref="A256:J285">
    <cfRule type="expression" dxfId="226" priority="1">
      <formula>OR(EDATE($A$255,1)-1&lt;$A256,DATEVALUE("2026/3/31")&lt;$A256)</formula>
    </cfRule>
  </conditionalFormatting>
  <conditionalFormatting sqref="B4:E5">
    <cfRule type="expression" dxfId="225" priority="2">
      <formula>IF(LEN(B4)&lt;1,TRUE,FALSE)</formula>
    </cfRule>
  </conditionalFormatting>
  <dataValidations count="1">
    <dataValidation type="time" operator="greaterThanOrEqual" allowBlank="1" showInputMessage="1" showErrorMessage="1" sqref="B45:E76 B80:E111 B115:E146 B220:E251 B150:E181 B10:E41 B185:E216 B255:E286" xr:uid="{F4415A14-115A-431E-8365-11781DDDFF7D}">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2E2B-6574-4896-AB5D-33D17870716C}">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業務日誌16</v>
      </c>
      <c r="B1" s="3"/>
      <c r="C1" s="3"/>
      <c r="D1" s="3"/>
      <c r="E1" s="3"/>
      <c r="F1" s="3"/>
      <c r="G1" s="3"/>
      <c r="H1" s="3"/>
      <c r="I1" s="3"/>
      <c r="J1" s="3"/>
      <c r="K1" s="114" t="str" cm="1">
        <f t="array" aca="1" ref="K1" ca="1">"各月内訳表!$E" &amp; 5+ 15*(RIGHT(CELL("filename", A1),M1)-1)</f>
        <v>各月内訳表!$E230</v>
      </c>
      <c r="L1" s="114" t="str" cm="1">
        <f t="array" aca="1" ref="L1" ca="1">"各月内訳表!$G" &amp; 7+ 15*(RIGHT(CELL("filename", A1),M1)-1)</f>
        <v>各月内訳表!$G232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24" priority="3">
      <formula>OR(EDATE($A$10,1)-1&lt;$A11,DATEVALUE("2026/3/31")&lt;$A11)</formula>
    </cfRule>
  </conditionalFormatting>
  <conditionalFormatting sqref="A46:J75">
    <cfRule type="expression" dxfId="223" priority="4">
      <formula>OR(EDATE($A$45,1)-1&lt;$A46,DATEVALUE("2026/3/31")&lt;$A46)</formula>
    </cfRule>
  </conditionalFormatting>
  <conditionalFormatting sqref="A81:J110">
    <cfRule type="expression" dxfId="222" priority="5">
      <formula>OR(EDATE($A$80,1)-1&lt;$A81,DATEVALUE("2026/3/31")&lt;$A81)</formula>
    </cfRule>
  </conditionalFormatting>
  <conditionalFormatting sqref="A116:J145">
    <cfRule type="expression" dxfId="221" priority="6">
      <formula>OR(EDATE($A$115,1)-1&lt;$A116,DATEVALUE("2026/3/31")&lt;$A116)</formula>
    </cfRule>
  </conditionalFormatting>
  <conditionalFormatting sqref="A151:J180">
    <cfRule type="expression" dxfId="220" priority="7">
      <formula>OR(EDATE($A$150,1)-1&lt;$A151,DATEVALUE("2026/3/31")&lt;$A151)</formula>
    </cfRule>
  </conditionalFormatting>
  <conditionalFormatting sqref="A186:J215">
    <cfRule type="expression" dxfId="219" priority="8">
      <formula>OR(EDATE($A$185,1)-1&lt;$A186,DATEVALUE("2026/3/31")&lt;$A186)</formula>
    </cfRule>
  </conditionalFormatting>
  <conditionalFormatting sqref="A221:J250">
    <cfRule type="expression" dxfId="218" priority="9">
      <formula>OR(EDATE($A$220,1)-1&lt;$A221,DATEVALUE("2026/3/31")&lt;$A221)</formula>
    </cfRule>
  </conditionalFormatting>
  <conditionalFormatting sqref="A256:J285">
    <cfRule type="expression" dxfId="217" priority="1">
      <formula>OR(EDATE($A$255,1)-1&lt;$A256,DATEVALUE("2026/3/31")&lt;$A256)</formula>
    </cfRule>
  </conditionalFormatting>
  <conditionalFormatting sqref="B4:E5">
    <cfRule type="expression" dxfId="216" priority="2">
      <formula>IF(LEN(B4)&lt;1,TRUE,FALSE)</formula>
    </cfRule>
  </conditionalFormatting>
  <dataValidations count="1">
    <dataValidation type="time" operator="greaterThanOrEqual" allowBlank="1" showInputMessage="1" showErrorMessage="1" sqref="B45:E76 B80:E111 B115:E146 B220:E251 B150:E181 B10:E41 B185:E216 B255:E286" xr:uid="{01870BF2-0B18-4090-8BEB-CA8C5EF983F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4C91-0247-4862-9F86-09CAF7DCD559}">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業務日誌17</v>
      </c>
      <c r="B1" s="3"/>
      <c r="C1" s="3"/>
      <c r="D1" s="3"/>
      <c r="E1" s="3"/>
      <c r="F1" s="3"/>
      <c r="G1" s="3"/>
      <c r="H1" s="3"/>
      <c r="I1" s="3"/>
      <c r="J1" s="3"/>
      <c r="K1" s="114" t="str" cm="1">
        <f t="array" aca="1" ref="K1" ca="1">"各月内訳表!$E" &amp; 5+ 15*(RIGHT(CELL("filename", A1),M1)-1)</f>
        <v>各月内訳表!$E245</v>
      </c>
      <c r="L1" s="114" t="str" cm="1">
        <f t="array" aca="1" ref="L1" ca="1">"各月内訳表!$G" &amp; 7+ 15*(RIGHT(CELL("filename", A1),M1)-1)</f>
        <v>各月内訳表!$G247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15" priority="3">
      <formula>OR(EDATE($A$10,1)-1&lt;$A11,DATEVALUE("2026/3/31")&lt;$A11)</formula>
    </cfRule>
  </conditionalFormatting>
  <conditionalFormatting sqref="A46:J75">
    <cfRule type="expression" dxfId="214" priority="4">
      <formula>OR(EDATE($A$45,1)-1&lt;$A46,DATEVALUE("2026/3/31")&lt;$A46)</formula>
    </cfRule>
  </conditionalFormatting>
  <conditionalFormatting sqref="A81:J110">
    <cfRule type="expression" dxfId="213" priority="5">
      <formula>OR(EDATE($A$80,1)-1&lt;$A81,DATEVALUE("2026/3/31")&lt;$A81)</formula>
    </cfRule>
  </conditionalFormatting>
  <conditionalFormatting sqref="A116:J145">
    <cfRule type="expression" dxfId="212" priority="6">
      <formula>OR(EDATE($A$115,1)-1&lt;$A116,DATEVALUE("2026/3/31")&lt;$A116)</formula>
    </cfRule>
  </conditionalFormatting>
  <conditionalFormatting sqref="A151:J180">
    <cfRule type="expression" dxfId="211" priority="7">
      <formula>OR(EDATE($A$150,1)-1&lt;$A151,DATEVALUE("2026/3/31")&lt;$A151)</formula>
    </cfRule>
  </conditionalFormatting>
  <conditionalFormatting sqref="A186:J215">
    <cfRule type="expression" dxfId="210" priority="8">
      <formula>OR(EDATE($A$185,1)-1&lt;$A186,DATEVALUE("2026/3/31")&lt;$A186)</formula>
    </cfRule>
  </conditionalFormatting>
  <conditionalFormatting sqref="A221:J250">
    <cfRule type="expression" dxfId="209" priority="9">
      <formula>OR(EDATE($A$220,1)-1&lt;$A221,DATEVALUE("2026/3/31")&lt;$A221)</formula>
    </cfRule>
  </conditionalFormatting>
  <conditionalFormatting sqref="A256:J285">
    <cfRule type="expression" dxfId="208" priority="1">
      <formula>OR(EDATE($A$255,1)-1&lt;$A256,DATEVALUE("2026/3/31")&lt;$A256)</formula>
    </cfRule>
  </conditionalFormatting>
  <conditionalFormatting sqref="B4:E5">
    <cfRule type="expression" dxfId="207" priority="2">
      <formula>IF(LEN(B4)&lt;1,TRUE,FALSE)</formula>
    </cfRule>
  </conditionalFormatting>
  <dataValidations count="1">
    <dataValidation type="time" operator="greaterThanOrEqual" allowBlank="1" showInputMessage="1" showErrorMessage="1" sqref="B45:E76 B80:E111 B115:E146 B220:E251 B150:E181 B10:E41 B185:E216 B255:E286" xr:uid="{F087B3B4-5829-4BD5-8371-91DD9ED5ACF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26509-1356-4CCB-A1C5-0AF9AA9ADCE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業務日誌18</v>
      </c>
      <c r="B1" s="3"/>
      <c r="C1" s="3"/>
      <c r="D1" s="3"/>
      <c r="E1" s="3"/>
      <c r="F1" s="3"/>
      <c r="G1" s="3"/>
      <c r="H1" s="3"/>
      <c r="I1" s="3"/>
      <c r="J1" s="3"/>
      <c r="K1" s="114" t="str" cm="1">
        <f t="array" aca="1" ref="K1" ca="1">"各月内訳表!$E" &amp; 5+ 15*(RIGHT(CELL("filename", A1),M1)-1)</f>
        <v>各月内訳表!$E260</v>
      </c>
      <c r="L1" s="114" t="str" cm="1">
        <f t="array" aca="1" ref="L1" ca="1">"各月内訳表!$G" &amp; 7+ 15*(RIGHT(CELL("filename", A1),M1)-1)</f>
        <v>各月内訳表!$G262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06" priority="3">
      <formula>OR(EDATE($A$10,1)-1&lt;$A11,DATEVALUE("2026/3/31")&lt;$A11)</formula>
    </cfRule>
  </conditionalFormatting>
  <conditionalFormatting sqref="A46:J75">
    <cfRule type="expression" dxfId="205" priority="4">
      <formula>OR(EDATE($A$45,1)-1&lt;$A46,DATEVALUE("2026/3/31")&lt;$A46)</formula>
    </cfRule>
  </conditionalFormatting>
  <conditionalFormatting sqref="A81:J110">
    <cfRule type="expression" dxfId="204" priority="5">
      <formula>OR(EDATE($A$80,1)-1&lt;$A81,DATEVALUE("2026/3/31")&lt;$A81)</formula>
    </cfRule>
  </conditionalFormatting>
  <conditionalFormatting sqref="A116:J145">
    <cfRule type="expression" dxfId="203" priority="6">
      <formula>OR(EDATE($A$115,1)-1&lt;$A116,DATEVALUE("2026/3/31")&lt;$A116)</formula>
    </cfRule>
  </conditionalFormatting>
  <conditionalFormatting sqref="A151:J180">
    <cfRule type="expression" dxfId="202" priority="7">
      <formula>OR(EDATE($A$150,1)-1&lt;$A151,DATEVALUE("2026/3/31")&lt;$A151)</formula>
    </cfRule>
  </conditionalFormatting>
  <conditionalFormatting sqref="A186:J215">
    <cfRule type="expression" dxfId="201" priority="8">
      <formula>OR(EDATE($A$185,1)-1&lt;$A186,DATEVALUE("2026/3/31")&lt;$A186)</formula>
    </cfRule>
  </conditionalFormatting>
  <conditionalFormatting sqref="A221:J250">
    <cfRule type="expression" dxfId="200" priority="9">
      <formula>OR(EDATE($A$220,1)-1&lt;$A221,DATEVALUE("2026/3/31")&lt;$A221)</formula>
    </cfRule>
  </conditionalFormatting>
  <conditionalFormatting sqref="A256:J285">
    <cfRule type="expression" dxfId="199" priority="1">
      <formula>OR(EDATE($A$255,1)-1&lt;$A256,DATEVALUE("2026/3/31")&lt;$A256)</formula>
    </cfRule>
  </conditionalFormatting>
  <conditionalFormatting sqref="B4:E5">
    <cfRule type="expression" dxfId="198" priority="2">
      <formula>IF(LEN(B4)&lt;1,TRUE,FALSE)</formula>
    </cfRule>
  </conditionalFormatting>
  <dataValidations count="1">
    <dataValidation type="time" operator="greaterThanOrEqual" allowBlank="1" showInputMessage="1" showErrorMessage="1" sqref="B45:E76 B80:E111 B115:E146 B220:E251 B150:E181 B10:E41 B185:E216 B255:E286" xr:uid="{75756DD7-3567-443E-9CAB-75CCBF2925F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72C67-71C8-4E0B-ABE5-67A62227AF43}">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業務日誌19</v>
      </c>
      <c r="B1" s="3"/>
      <c r="C1" s="3"/>
      <c r="D1" s="3"/>
      <c r="E1" s="3"/>
      <c r="F1" s="3"/>
      <c r="G1" s="3"/>
      <c r="H1" s="3"/>
      <c r="I1" s="3"/>
      <c r="J1" s="3"/>
      <c r="K1" s="114" t="str" cm="1">
        <f t="array" aca="1" ref="K1" ca="1">"各月内訳表!$E" &amp; 5+ 15*(RIGHT(CELL("filename", A1),M1)-1)</f>
        <v>各月内訳表!$E275</v>
      </c>
      <c r="L1" s="114" t="str" cm="1">
        <f t="array" aca="1" ref="L1" ca="1">"各月内訳表!$G" &amp; 7+ 15*(RIGHT(CELL("filename", A1),M1)-1)</f>
        <v>各月内訳表!$G277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97" priority="3">
      <formula>OR(EDATE($A$10,1)-1&lt;$A11,DATEVALUE("2026/3/31")&lt;$A11)</formula>
    </cfRule>
  </conditionalFormatting>
  <conditionalFormatting sqref="A46:J75">
    <cfRule type="expression" dxfId="196" priority="4">
      <formula>OR(EDATE($A$45,1)-1&lt;$A46,DATEVALUE("2026/3/31")&lt;$A46)</formula>
    </cfRule>
  </conditionalFormatting>
  <conditionalFormatting sqref="A81:J110">
    <cfRule type="expression" dxfId="195" priority="5">
      <formula>OR(EDATE($A$80,1)-1&lt;$A81,DATEVALUE("2026/3/31")&lt;$A81)</formula>
    </cfRule>
  </conditionalFormatting>
  <conditionalFormatting sqref="A116:J145">
    <cfRule type="expression" dxfId="194" priority="6">
      <formula>OR(EDATE($A$115,1)-1&lt;$A116,DATEVALUE("2026/3/31")&lt;$A116)</formula>
    </cfRule>
  </conditionalFormatting>
  <conditionalFormatting sqref="A151:J180">
    <cfRule type="expression" dxfId="193" priority="7">
      <formula>OR(EDATE($A$150,1)-1&lt;$A151,DATEVALUE("2026/3/31")&lt;$A151)</formula>
    </cfRule>
  </conditionalFormatting>
  <conditionalFormatting sqref="A186:J215">
    <cfRule type="expression" dxfId="192" priority="8">
      <formula>OR(EDATE($A$185,1)-1&lt;$A186,DATEVALUE("2026/3/31")&lt;$A186)</formula>
    </cfRule>
  </conditionalFormatting>
  <conditionalFormatting sqref="A221:J250">
    <cfRule type="expression" dxfId="191" priority="9">
      <formula>OR(EDATE($A$220,1)-1&lt;$A221,DATEVALUE("2026/3/31")&lt;$A221)</formula>
    </cfRule>
  </conditionalFormatting>
  <conditionalFormatting sqref="A256:J285">
    <cfRule type="expression" dxfId="190" priority="1">
      <formula>OR(EDATE($A$255,1)-1&lt;$A256,DATEVALUE("2026/3/31")&lt;$A256)</formula>
    </cfRule>
  </conditionalFormatting>
  <conditionalFormatting sqref="B4:E5">
    <cfRule type="expression" dxfId="189" priority="2">
      <formula>IF(LEN(B4)&lt;1,TRUE,FALSE)</formula>
    </cfRule>
  </conditionalFormatting>
  <dataValidations count="1">
    <dataValidation type="time" operator="greaterThanOrEqual" allowBlank="1" showInputMessage="1" showErrorMessage="1" sqref="B45:E76 B80:E111 B115:E146 B220:E251 B150:E181 B10:E41 B185:E216 B255:E286" xr:uid="{763C2611-7477-4A34-90C1-6E6E20B8D68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1CED0-5C14-4C24-AA67-B2545F0D7116}">
  <sheetPr>
    <tabColor rgb="FF66CCFF"/>
    <pageSetUpPr fitToPage="1"/>
  </sheetPr>
  <dimension ref="A1:M286"/>
  <sheetViews>
    <sheetView view="pageBreakPreview" zoomScaleNormal="115" zoomScaleSheetLayoutView="100" workbookViewId="0">
      <selection activeCell="V34" sqref="V34"/>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業務日誌20</v>
      </c>
      <c r="B1" s="3"/>
      <c r="C1" s="3"/>
      <c r="D1" s="3"/>
      <c r="E1" s="3"/>
      <c r="F1" s="3"/>
      <c r="G1" s="3"/>
      <c r="H1" s="3"/>
      <c r="I1" s="3"/>
      <c r="J1" s="3"/>
      <c r="K1" s="114" t="str" cm="1">
        <f t="array" aca="1" ref="K1" ca="1">"各月内訳表!$E" &amp; 5+ 15*(RIGHT(CELL("filename", A1),M1)-1)</f>
        <v>各月内訳表!$E290</v>
      </c>
      <c r="L1" s="114" t="str" cm="1">
        <f t="array" aca="1" ref="L1" ca="1">"各月内訳表!$G" &amp; 7+ 15*(RIGHT(CELL("filename", A1),M1)-1)</f>
        <v>各月内訳表!$G292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88" priority="3">
      <formula>OR(EDATE($A$10,1)-1&lt;$A11,DATEVALUE("2026/3/31")&lt;$A11)</formula>
    </cfRule>
  </conditionalFormatting>
  <conditionalFormatting sqref="A46:J75">
    <cfRule type="expression" dxfId="187" priority="4">
      <formula>OR(EDATE($A$45,1)-1&lt;$A46,DATEVALUE("2026/3/31")&lt;$A46)</formula>
    </cfRule>
  </conditionalFormatting>
  <conditionalFormatting sqref="A81:J110">
    <cfRule type="expression" dxfId="186" priority="5">
      <formula>OR(EDATE($A$80,1)-1&lt;$A81,DATEVALUE("2026/3/31")&lt;$A81)</formula>
    </cfRule>
  </conditionalFormatting>
  <conditionalFormatting sqref="A116:J145">
    <cfRule type="expression" dxfId="185" priority="6">
      <formula>OR(EDATE($A$115,1)-1&lt;$A116,DATEVALUE("2026/3/31")&lt;$A116)</formula>
    </cfRule>
  </conditionalFormatting>
  <conditionalFormatting sqref="A151:J180">
    <cfRule type="expression" dxfId="184" priority="7">
      <formula>OR(EDATE($A$150,1)-1&lt;$A151,DATEVALUE("2026/3/31")&lt;$A151)</formula>
    </cfRule>
  </conditionalFormatting>
  <conditionalFormatting sqref="A186:J215">
    <cfRule type="expression" dxfId="183" priority="8">
      <formula>OR(EDATE($A$185,1)-1&lt;$A186,DATEVALUE("2026/3/31")&lt;$A186)</formula>
    </cfRule>
  </conditionalFormatting>
  <conditionalFormatting sqref="A221:J250">
    <cfRule type="expression" dxfId="182" priority="9">
      <formula>OR(EDATE($A$220,1)-1&lt;$A221,DATEVALUE("2026/3/31")&lt;$A221)</formula>
    </cfRule>
  </conditionalFormatting>
  <conditionalFormatting sqref="A256:J285">
    <cfRule type="expression" dxfId="181" priority="1">
      <formula>OR(EDATE($A$255,1)-1&lt;$A256,DATEVALUE("2026/3/31")&lt;$A256)</formula>
    </cfRule>
  </conditionalFormatting>
  <conditionalFormatting sqref="B4:E5">
    <cfRule type="expression" dxfId="180" priority="2">
      <formula>IF(LEN(B4)&lt;1,TRUE,FALSE)</formula>
    </cfRule>
  </conditionalFormatting>
  <dataValidations count="1">
    <dataValidation type="time" operator="greaterThanOrEqual" allowBlank="1" showInputMessage="1" showErrorMessage="1" sqref="B45:E76 B80:E111 B115:E146 B220:E251 B150:E181 B10:E41 B185:E216 B255:E286" xr:uid="{21BC1588-61E3-45E9-BBD3-5404A853BC9C}">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C124-C7AC-48C3-BEAC-730617FD27F4}">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業務日誌31</v>
      </c>
      <c r="B1" s="3"/>
      <c r="C1" s="3"/>
      <c r="D1" s="3"/>
      <c r="E1" s="3"/>
      <c r="F1" s="3"/>
      <c r="G1" s="3"/>
      <c r="H1" s="3"/>
      <c r="I1" s="3"/>
      <c r="J1" s="3"/>
      <c r="K1" s="114" t="str" cm="1">
        <f t="array" aca="1" ref="K1" ca="1">"各月内訳表!$E" &amp; 5+ 15*(RIGHT(CELL("filename", A1),M1)-1)</f>
        <v>各月内訳表!$E455</v>
      </c>
      <c r="L1" s="114" t="str" cm="1">
        <f t="array" aca="1" ref="L1" ca="1">"各月内訳表!$G" &amp; 7+ 15*(RIGHT(CELL("filename", A1),M1)-1)</f>
        <v>各月内訳表!$G457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9" priority="3">
      <formula>OR(EDATE($A$10,1)-1&lt;$A11,DATEVALUE("2026/3/31")&lt;$A11)</formula>
    </cfRule>
  </conditionalFormatting>
  <conditionalFormatting sqref="A46:J75">
    <cfRule type="expression" dxfId="178" priority="4">
      <formula>OR(EDATE($A$45,1)-1&lt;$A46,DATEVALUE("2026/3/31")&lt;$A46)</formula>
    </cfRule>
  </conditionalFormatting>
  <conditionalFormatting sqref="A81:J110">
    <cfRule type="expression" dxfId="177" priority="5">
      <formula>OR(EDATE($A$80,1)-1&lt;$A81,DATEVALUE("2026/3/31")&lt;$A81)</formula>
    </cfRule>
  </conditionalFormatting>
  <conditionalFormatting sqref="A116:J145">
    <cfRule type="expression" dxfId="176" priority="6">
      <formula>OR(EDATE($A$115,1)-1&lt;$A116,DATEVALUE("2026/3/31")&lt;$A116)</formula>
    </cfRule>
  </conditionalFormatting>
  <conditionalFormatting sqref="A151:J180">
    <cfRule type="expression" dxfId="175" priority="7">
      <formula>OR(EDATE($A$150,1)-1&lt;$A151,DATEVALUE("2026/3/31")&lt;$A151)</formula>
    </cfRule>
  </conditionalFormatting>
  <conditionalFormatting sqref="A186:J215">
    <cfRule type="expression" dxfId="174" priority="8">
      <formula>OR(EDATE($A$185,1)-1&lt;$A186,DATEVALUE("2026/3/31")&lt;$A186)</formula>
    </cfRule>
  </conditionalFormatting>
  <conditionalFormatting sqref="A221:J250">
    <cfRule type="expression" dxfId="173" priority="9">
      <formula>OR(EDATE($A$220,1)-1&lt;$A221,DATEVALUE("2026/3/31")&lt;$A221)</formula>
    </cfRule>
  </conditionalFormatting>
  <conditionalFormatting sqref="A256:J285">
    <cfRule type="expression" dxfId="172" priority="1">
      <formula>OR(EDATE($A$255,1)-1&lt;$A256,DATEVALUE("2026/3/31")&lt;$A256)</formula>
    </cfRule>
  </conditionalFormatting>
  <conditionalFormatting sqref="B4:E5">
    <cfRule type="expression" dxfId="171" priority="2">
      <formula>IF(LEN(B4)&lt;1,TRUE,FALSE)</formula>
    </cfRule>
  </conditionalFormatting>
  <dataValidations count="1">
    <dataValidation type="time" operator="greaterThanOrEqual" allowBlank="1" showInputMessage="1" showErrorMessage="1" sqref="B45:E76 B80:E111 B115:E146 B220:E251 B150:E181 B10:E41 B185:E216 B255:E286" xr:uid="{E60B0462-AD4A-4BEF-94E2-A394211E9B4E}">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004A-C786-4A0E-9FF6-B3C471787359}">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業務日誌32</v>
      </c>
      <c r="B1" s="3"/>
      <c r="C1" s="3"/>
      <c r="D1" s="3"/>
      <c r="E1" s="3"/>
      <c r="F1" s="3"/>
      <c r="G1" s="3"/>
      <c r="H1" s="3"/>
      <c r="I1" s="3"/>
      <c r="J1" s="3"/>
      <c r="K1" s="114" t="str" cm="1">
        <f t="array" aca="1" ref="K1" ca="1">"各月内訳表!$E" &amp; 5+ 15*(RIGHT(CELL("filename", A1),M1)-1)</f>
        <v>各月内訳表!$E470</v>
      </c>
      <c r="L1" s="114" t="str" cm="1">
        <f t="array" aca="1" ref="L1" ca="1">"各月内訳表!$G" &amp; 7+ 15*(RIGHT(CELL("filename", A1),M1)-1)</f>
        <v>各月内訳表!$G472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0" priority="3">
      <formula>OR(EDATE($A$10,1)-1&lt;$A11,DATEVALUE("2026/3/31")&lt;$A11)</formula>
    </cfRule>
  </conditionalFormatting>
  <conditionalFormatting sqref="A46:J75">
    <cfRule type="expression" dxfId="169" priority="4">
      <formula>OR(EDATE($A$45,1)-1&lt;$A46,DATEVALUE("2026/3/31")&lt;$A46)</formula>
    </cfRule>
  </conditionalFormatting>
  <conditionalFormatting sqref="A81:J110">
    <cfRule type="expression" dxfId="168" priority="5">
      <formula>OR(EDATE($A$80,1)-1&lt;$A81,DATEVALUE("2026/3/31")&lt;$A81)</formula>
    </cfRule>
  </conditionalFormatting>
  <conditionalFormatting sqref="A116:J145">
    <cfRule type="expression" dxfId="167" priority="6">
      <formula>OR(EDATE($A$115,1)-1&lt;$A116,DATEVALUE("2026/3/31")&lt;$A116)</formula>
    </cfRule>
  </conditionalFormatting>
  <conditionalFormatting sqref="A151:J180">
    <cfRule type="expression" dxfId="166" priority="7">
      <formula>OR(EDATE($A$150,1)-1&lt;$A151,DATEVALUE("2026/3/31")&lt;$A151)</formula>
    </cfRule>
  </conditionalFormatting>
  <conditionalFormatting sqref="A186:J215">
    <cfRule type="expression" dxfId="165" priority="8">
      <formula>OR(EDATE($A$185,1)-1&lt;$A186,DATEVALUE("2026/3/31")&lt;$A186)</formula>
    </cfRule>
  </conditionalFormatting>
  <conditionalFormatting sqref="A221:J250">
    <cfRule type="expression" dxfId="164" priority="9">
      <formula>OR(EDATE($A$220,1)-1&lt;$A221,DATEVALUE("2026/3/31")&lt;$A221)</formula>
    </cfRule>
  </conditionalFormatting>
  <conditionalFormatting sqref="A256:J285">
    <cfRule type="expression" dxfId="163" priority="1">
      <formula>OR(EDATE($A$255,1)-1&lt;$A256,DATEVALUE("2026/3/31")&lt;$A256)</formula>
    </cfRule>
  </conditionalFormatting>
  <conditionalFormatting sqref="B4:E5">
    <cfRule type="expression" dxfId="162" priority="2">
      <formula>IF(LEN(B4)&lt;1,TRUE,FALSE)</formula>
    </cfRule>
  </conditionalFormatting>
  <dataValidations count="1">
    <dataValidation type="time" operator="greaterThanOrEqual" allowBlank="1" showInputMessage="1" showErrorMessage="1" sqref="B45:E76 B80:E111 B115:E146 B220:E251 B150:E181 B10:E41 B185:E216 B255:E286" xr:uid="{AA86E468-2B63-470E-A2ED-904A552C171C}">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AA6AA-595F-4678-A61B-2D9E7B208F50}">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業務日誌33</v>
      </c>
      <c r="B1" s="3"/>
      <c r="C1" s="3"/>
      <c r="D1" s="3"/>
      <c r="E1" s="3"/>
      <c r="F1" s="3"/>
      <c r="G1" s="3"/>
      <c r="H1" s="3"/>
      <c r="I1" s="3"/>
      <c r="J1" s="3"/>
      <c r="K1" s="114" t="str" cm="1">
        <f t="array" aca="1" ref="K1" ca="1">"各月内訳表!$E" &amp; 5+ 15*(RIGHT(CELL("filename", A1),M1)-1)</f>
        <v>各月内訳表!$E485</v>
      </c>
      <c r="L1" s="114" t="str" cm="1">
        <f t="array" aca="1" ref="L1" ca="1">"各月内訳表!$G" &amp; 7+ 15*(RIGHT(CELL("filename", A1),M1)-1)</f>
        <v>各月内訳表!$G487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61" priority="3">
      <formula>OR(EDATE($A$10,1)-1&lt;$A11,DATEVALUE("2026/3/31")&lt;$A11)</formula>
    </cfRule>
  </conditionalFormatting>
  <conditionalFormatting sqref="A46:J75">
    <cfRule type="expression" dxfId="160" priority="4">
      <formula>OR(EDATE($A$45,1)-1&lt;$A46,DATEVALUE("2026/3/31")&lt;$A46)</formula>
    </cfRule>
  </conditionalFormatting>
  <conditionalFormatting sqref="A81:J110">
    <cfRule type="expression" dxfId="159" priority="5">
      <formula>OR(EDATE($A$80,1)-1&lt;$A81,DATEVALUE("2026/3/31")&lt;$A81)</formula>
    </cfRule>
  </conditionalFormatting>
  <conditionalFormatting sqref="A116:J145">
    <cfRule type="expression" dxfId="158" priority="6">
      <formula>OR(EDATE($A$115,1)-1&lt;$A116,DATEVALUE("2026/3/31")&lt;$A116)</formula>
    </cfRule>
  </conditionalFormatting>
  <conditionalFormatting sqref="A151:J180">
    <cfRule type="expression" dxfId="157" priority="7">
      <formula>OR(EDATE($A$150,1)-1&lt;$A151,DATEVALUE("2026/3/31")&lt;$A151)</formula>
    </cfRule>
  </conditionalFormatting>
  <conditionalFormatting sqref="A186:J215">
    <cfRule type="expression" dxfId="156" priority="8">
      <formula>OR(EDATE($A$185,1)-1&lt;$A186,DATEVALUE("2026/3/31")&lt;$A186)</formula>
    </cfRule>
  </conditionalFormatting>
  <conditionalFormatting sqref="A221:J250">
    <cfRule type="expression" dxfId="155" priority="9">
      <formula>OR(EDATE($A$220,1)-1&lt;$A221,DATEVALUE("2026/3/31")&lt;$A221)</formula>
    </cfRule>
  </conditionalFormatting>
  <conditionalFormatting sqref="A256:J285">
    <cfRule type="expression" dxfId="154" priority="1">
      <formula>OR(EDATE($A$255,1)-1&lt;$A256,DATEVALUE("2026/3/31")&lt;$A256)</formula>
    </cfRule>
  </conditionalFormatting>
  <conditionalFormatting sqref="B4:E5">
    <cfRule type="expression" dxfId="153" priority="2">
      <formula>IF(LEN(B4)&lt;1,TRUE,FALSE)</formula>
    </cfRule>
  </conditionalFormatting>
  <dataValidations count="1">
    <dataValidation type="time" operator="greaterThanOrEqual" allowBlank="1" showInputMessage="1" showErrorMessage="1" sqref="B45:E76 B80:E111 B115:E146 B220:E251 B150:E181 B10:E41 B185:E216 B255:E286" xr:uid="{2D771E2C-4CBE-403A-B4FB-AD0618AD892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BBAE7-4DDB-4D8D-AEA2-653E38A2BCFA}">
  <dimension ref="B2:H17"/>
  <sheetViews>
    <sheetView workbookViewId="0">
      <selection activeCell="I17" sqref="I17:I18"/>
    </sheetView>
  </sheetViews>
  <sheetFormatPr defaultRowHeight="18.75"/>
  <cols>
    <col min="2" max="2" width="29.625" bestFit="1" customWidth="1"/>
    <col min="6" max="6" width="13" bestFit="1" customWidth="1"/>
    <col min="7" max="7" width="3.125" customWidth="1"/>
  </cols>
  <sheetData>
    <row r="2" spans="2:8">
      <c r="B2" s="6" t="s">
        <v>14</v>
      </c>
      <c r="C2" s="6" t="s">
        <v>83</v>
      </c>
      <c r="D2" s="6" t="s">
        <v>15</v>
      </c>
      <c r="F2" s="15" t="s">
        <v>39</v>
      </c>
      <c r="G2" s="15"/>
      <c r="H2" s="15" t="s">
        <v>40</v>
      </c>
    </row>
    <row r="3" spans="2:8">
      <c r="B3" t="s">
        <v>79</v>
      </c>
      <c r="C3" t="s">
        <v>84</v>
      </c>
      <c r="D3" t="s">
        <v>66</v>
      </c>
      <c r="F3" s="14" t="s">
        <v>50</v>
      </c>
      <c r="G3">
        <v>6</v>
      </c>
      <c r="H3" t="s">
        <v>56</v>
      </c>
    </row>
    <row r="4" spans="2:8">
      <c r="B4" t="s">
        <v>81</v>
      </c>
      <c r="C4" t="s">
        <v>85</v>
      </c>
      <c r="D4" t="s">
        <v>16</v>
      </c>
      <c r="F4" s="14" t="s">
        <v>51</v>
      </c>
      <c r="G4">
        <v>11</v>
      </c>
      <c r="H4" t="s">
        <v>57</v>
      </c>
    </row>
    <row r="5" spans="2:8">
      <c r="C5" t="s">
        <v>86</v>
      </c>
      <c r="D5" t="s">
        <v>65</v>
      </c>
      <c r="F5" t="s">
        <v>52</v>
      </c>
      <c r="G5">
        <v>16</v>
      </c>
      <c r="H5" t="s">
        <v>121</v>
      </c>
    </row>
    <row r="6" spans="2:8">
      <c r="C6" t="s">
        <v>87</v>
      </c>
      <c r="F6" t="s">
        <v>53</v>
      </c>
      <c r="G6">
        <v>21</v>
      </c>
      <c r="H6" t="s">
        <v>58</v>
      </c>
    </row>
    <row r="7" spans="2:8">
      <c r="F7" t="s">
        <v>54</v>
      </c>
      <c r="G7">
        <v>26</v>
      </c>
      <c r="H7" t="s">
        <v>63</v>
      </c>
    </row>
    <row r="8" spans="2:8">
      <c r="F8" t="s">
        <v>55</v>
      </c>
      <c r="G8">
        <v>1</v>
      </c>
      <c r="H8" t="s">
        <v>41</v>
      </c>
    </row>
    <row r="9" spans="2:8">
      <c r="H9" t="s">
        <v>59</v>
      </c>
    </row>
    <row r="10" spans="2:8">
      <c r="H10" t="s">
        <v>60</v>
      </c>
    </row>
    <row r="11" spans="2:8">
      <c r="H11" t="s">
        <v>61</v>
      </c>
    </row>
    <row r="12" spans="2:8">
      <c r="H12" t="s">
        <v>120</v>
      </c>
    </row>
    <row r="13" spans="2:8">
      <c r="H13" t="s">
        <v>62</v>
      </c>
    </row>
    <row r="14" spans="2:8">
      <c r="H14" t="s">
        <v>64</v>
      </c>
    </row>
    <row r="16" spans="2:8">
      <c r="B16" t="s">
        <v>80</v>
      </c>
    </row>
    <row r="17" spans="2:2">
      <c r="B17" t="s">
        <v>82</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1E40B-9D99-4A94-9141-B794B0FC7D8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業務日誌34</v>
      </c>
      <c r="B1" s="3"/>
      <c r="C1" s="3"/>
      <c r="D1" s="3"/>
      <c r="E1" s="3"/>
      <c r="F1" s="3"/>
      <c r="G1" s="3"/>
      <c r="H1" s="3"/>
      <c r="I1" s="3"/>
      <c r="J1" s="3"/>
      <c r="K1" s="114" t="str" cm="1">
        <f t="array" aca="1" ref="K1" ca="1">"各月内訳表!$E" &amp; 5+ 15*(RIGHT(CELL("filename", A1),M1)-1)</f>
        <v>各月内訳表!$E500</v>
      </c>
      <c r="L1" s="114" t="str" cm="1">
        <f t="array" aca="1" ref="L1" ca="1">"各月内訳表!$G" &amp; 7+ 15*(RIGHT(CELL("filename", A1),M1)-1)</f>
        <v>各月内訳表!$G502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52" priority="3">
      <formula>OR(EDATE($A$10,1)-1&lt;$A11,DATEVALUE("2026/3/31")&lt;$A11)</formula>
    </cfRule>
  </conditionalFormatting>
  <conditionalFormatting sqref="A46:J75">
    <cfRule type="expression" dxfId="151" priority="4">
      <formula>OR(EDATE($A$45,1)-1&lt;$A46,DATEVALUE("2026/3/31")&lt;$A46)</formula>
    </cfRule>
  </conditionalFormatting>
  <conditionalFormatting sqref="A81:J110">
    <cfRule type="expression" dxfId="150" priority="5">
      <formula>OR(EDATE($A$80,1)-1&lt;$A81,DATEVALUE("2026/3/31")&lt;$A81)</formula>
    </cfRule>
  </conditionalFormatting>
  <conditionalFormatting sqref="A116:J145">
    <cfRule type="expression" dxfId="149" priority="6">
      <formula>OR(EDATE($A$115,1)-1&lt;$A116,DATEVALUE("2026/3/31")&lt;$A116)</formula>
    </cfRule>
  </conditionalFormatting>
  <conditionalFormatting sqref="A151:J180">
    <cfRule type="expression" dxfId="148" priority="7">
      <formula>OR(EDATE($A$150,1)-1&lt;$A151,DATEVALUE("2026/3/31")&lt;$A151)</formula>
    </cfRule>
  </conditionalFormatting>
  <conditionalFormatting sqref="A186:J215">
    <cfRule type="expression" dxfId="147" priority="8">
      <formula>OR(EDATE($A$185,1)-1&lt;$A186,DATEVALUE("2026/3/31")&lt;$A186)</formula>
    </cfRule>
  </conditionalFormatting>
  <conditionalFormatting sqref="A221:J250">
    <cfRule type="expression" dxfId="146" priority="9">
      <formula>OR(EDATE($A$220,1)-1&lt;$A221,DATEVALUE("2026/3/31")&lt;$A221)</formula>
    </cfRule>
  </conditionalFormatting>
  <conditionalFormatting sqref="A256:J285">
    <cfRule type="expression" dxfId="145" priority="1">
      <formula>OR(EDATE($A$255,1)-1&lt;$A256,DATEVALUE("2026/3/31")&lt;$A256)</formula>
    </cfRule>
  </conditionalFormatting>
  <conditionalFormatting sqref="B4:E5">
    <cfRule type="expression" dxfId="144" priority="2">
      <formula>IF(LEN(B4)&lt;1,TRUE,FALSE)</formula>
    </cfRule>
  </conditionalFormatting>
  <dataValidations count="1">
    <dataValidation type="time" operator="greaterThanOrEqual" allowBlank="1" showInputMessage="1" showErrorMessage="1" sqref="B45:E76 B80:E111 B115:E146 B220:E251 B150:E181 B10:E41 B185:E216 B255:E286" xr:uid="{3BB54FDD-B1F2-4684-B78A-8DA8B826BB2A}">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4AE24-3239-4237-975A-24065833A74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業務日誌35</v>
      </c>
      <c r="B1" s="3"/>
      <c r="C1" s="3"/>
      <c r="D1" s="3"/>
      <c r="E1" s="3"/>
      <c r="F1" s="3"/>
      <c r="G1" s="3"/>
      <c r="H1" s="3"/>
      <c r="I1" s="3"/>
      <c r="J1" s="3"/>
      <c r="K1" s="114" t="str" cm="1">
        <f t="array" aca="1" ref="K1" ca="1">"各月内訳表!$E" &amp; 5+ 15*(RIGHT(CELL("filename", A1),M1)-1)</f>
        <v>各月内訳表!$E515</v>
      </c>
      <c r="L1" s="114" t="str" cm="1">
        <f t="array" aca="1" ref="L1" ca="1">"各月内訳表!$G" &amp; 7+ 15*(RIGHT(CELL("filename", A1),M1)-1)</f>
        <v>各月内訳表!$G517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43" priority="3">
      <formula>OR(EDATE($A$10,1)-1&lt;$A11,DATEVALUE("2026/3/31")&lt;$A11)</formula>
    </cfRule>
  </conditionalFormatting>
  <conditionalFormatting sqref="A46:J75">
    <cfRule type="expression" dxfId="142" priority="4">
      <formula>OR(EDATE($A$45,1)-1&lt;$A46,DATEVALUE("2026/3/31")&lt;$A46)</formula>
    </cfRule>
  </conditionalFormatting>
  <conditionalFormatting sqref="A81:J110">
    <cfRule type="expression" dxfId="141" priority="5">
      <formula>OR(EDATE($A$80,1)-1&lt;$A81,DATEVALUE("2026/3/31")&lt;$A81)</formula>
    </cfRule>
  </conditionalFormatting>
  <conditionalFormatting sqref="A116:J145">
    <cfRule type="expression" dxfId="140" priority="6">
      <formula>OR(EDATE($A$115,1)-1&lt;$A116,DATEVALUE("2026/3/31")&lt;$A116)</formula>
    </cfRule>
  </conditionalFormatting>
  <conditionalFormatting sqref="A151:J180">
    <cfRule type="expression" dxfId="139" priority="7">
      <formula>OR(EDATE($A$150,1)-1&lt;$A151,DATEVALUE("2026/3/31")&lt;$A151)</formula>
    </cfRule>
  </conditionalFormatting>
  <conditionalFormatting sqref="A186:J215">
    <cfRule type="expression" dxfId="138" priority="8">
      <formula>OR(EDATE($A$185,1)-1&lt;$A186,DATEVALUE("2026/3/31")&lt;$A186)</formula>
    </cfRule>
  </conditionalFormatting>
  <conditionalFormatting sqref="A221:J250">
    <cfRule type="expression" dxfId="137" priority="9">
      <formula>OR(EDATE($A$220,1)-1&lt;$A221,DATEVALUE("2026/3/31")&lt;$A221)</formula>
    </cfRule>
  </conditionalFormatting>
  <conditionalFormatting sqref="A256:J285">
    <cfRule type="expression" dxfId="136" priority="1">
      <formula>OR(EDATE($A$255,1)-1&lt;$A256,DATEVALUE("2026/3/31")&lt;$A256)</formula>
    </cfRule>
  </conditionalFormatting>
  <conditionalFormatting sqref="B4:E5">
    <cfRule type="expression" dxfId="135" priority="2">
      <formula>IF(LEN(B4)&lt;1,TRUE,FALSE)</formula>
    </cfRule>
  </conditionalFormatting>
  <dataValidations count="1">
    <dataValidation type="time" operator="greaterThanOrEqual" allowBlank="1" showInputMessage="1" showErrorMessage="1" sqref="B45:E76 B80:E111 B115:E146 B220:E251 B150:E181 B10:E41 B185:E216 B255:E286" xr:uid="{73A191F6-A896-40A0-8579-973B29A8C86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A89-7C28-43D9-8B99-483A11A1847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業務日誌36</v>
      </c>
      <c r="B1" s="3"/>
      <c r="C1" s="3"/>
      <c r="D1" s="3"/>
      <c r="E1" s="3"/>
      <c r="F1" s="3"/>
      <c r="G1" s="3"/>
      <c r="H1" s="3"/>
      <c r="I1" s="3"/>
      <c r="J1" s="3"/>
      <c r="K1" s="114" t="str" cm="1">
        <f t="array" aca="1" ref="K1" ca="1">"各月内訳表!$E" &amp; 5+ 15*(RIGHT(CELL("filename", A1),M1)-1)</f>
        <v>各月内訳表!$E530</v>
      </c>
      <c r="L1" s="114" t="str" cm="1">
        <f t="array" aca="1" ref="L1" ca="1">"各月内訳表!$G" &amp; 7+ 15*(RIGHT(CELL("filename", A1),M1)-1)</f>
        <v>各月内訳表!$G532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34" priority="3">
      <formula>OR(EDATE($A$10,1)-1&lt;$A11,DATEVALUE("2026/3/31")&lt;$A11)</formula>
    </cfRule>
  </conditionalFormatting>
  <conditionalFormatting sqref="A46:J75">
    <cfRule type="expression" dxfId="133" priority="4">
      <formula>OR(EDATE($A$45,1)-1&lt;$A46,DATEVALUE("2026/3/31")&lt;$A46)</formula>
    </cfRule>
  </conditionalFormatting>
  <conditionalFormatting sqref="A81:J110">
    <cfRule type="expression" dxfId="132" priority="5">
      <formula>OR(EDATE($A$80,1)-1&lt;$A81,DATEVALUE("2026/3/31")&lt;$A81)</formula>
    </cfRule>
  </conditionalFormatting>
  <conditionalFormatting sqref="A116:J145">
    <cfRule type="expression" dxfId="131" priority="6">
      <formula>OR(EDATE($A$115,1)-1&lt;$A116,DATEVALUE("2026/3/31")&lt;$A116)</formula>
    </cfRule>
  </conditionalFormatting>
  <conditionalFormatting sqref="A151:J180">
    <cfRule type="expression" dxfId="130" priority="7">
      <formula>OR(EDATE($A$150,1)-1&lt;$A151,DATEVALUE("2026/3/31")&lt;$A151)</formula>
    </cfRule>
  </conditionalFormatting>
  <conditionalFormatting sqref="A186:J215">
    <cfRule type="expression" dxfId="129" priority="8">
      <formula>OR(EDATE($A$185,1)-1&lt;$A186,DATEVALUE("2026/3/31")&lt;$A186)</formula>
    </cfRule>
  </conditionalFormatting>
  <conditionalFormatting sqref="A221:J250">
    <cfRule type="expression" dxfId="128" priority="9">
      <formula>OR(EDATE($A$220,1)-1&lt;$A221,DATEVALUE("2026/3/31")&lt;$A221)</formula>
    </cfRule>
  </conditionalFormatting>
  <conditionalFormatting sqref="A256:J285">
    <cfRule type="expression" dxfId="127" priority="1">
      <formula>OR(EDATE($A$255,1)-1&lt;$A256,DATEVALUE("2026/3/31")&lt;$A256)</formula>
    </cfRule>
  </conditionalFormatting>
  <conditionalFormatting sqref="B4:E5">
    <cfRule type="expression" dxfId="126" priority="2">
      <formula>IF(LEN(B4)&lt;1,TRUE,FALSE)</formula>
    </cfRule>
  </conditionalFormatting>
  <dataValidations count="1">
    <dataValidation type="time" operator="greaterThanOrEqual" allowBlank="1" showInputMessage="1" showErrorMessage="1" sqref="B45:E76 B80:E111 B115:E146 B220:E251 B150:E181 B10:E41 B185:E216 B255:E286" xr:uid="{08F2F8A8-22AF-4183-AB0D-E5609A4F0FC4}">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4651-A1CC-4538-9228-17F57D362D3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業務日誌37</v>
      </c>
      <c r="B1" s="3"/>
      <c r="C1" s="3"/>
      <c r="D1" s="3"/>
      <c r="E1" s="3"/>
      <c r="F1" s="3"/>
      <c r="G1" s="3"/>
      <c r="H1" s="3"/>
      <c r="I1" s="3"/>
      <c r="J1" s="3"/>
      <c r="K1" s="114" t="str" cm="1">
        <f t="array" aca="1" ref="K1" ca="1">"各月内訳表!$E" &amp; 5+ 15*(RIGHT(CELL("filename", A1),M1)-1)</f>
        <v>各月内訳表!$E545</v>
      </c>
      <c r="L1" s="114" t="str" cm="1">
        <f t="array" aca="1" ref="L1" ca="1">"各月内訳表!$G" &amp; 7+ 15*(RIGHT(CELL("filename", A1),M1)-1)</f>
        <v>各月内訳表!$G547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25" priority="3">
      <formula>OR(EDATE($A$10,1)-1&lt;$A11,DATEVALUE("2026/3/31")&lt;$A11)</formula>
    </cfRule>
  </conditionalFormatting>
  <conditionalFormatting sqref="A46:J75">
    <cfRule type="expression" dxfId="124" priority="4">
      <formula>OR(EDATE($A$45,1)-1&lt;$A46,DATEVALUE("2026/3/31")&lt;$A46)</formula>
    </cfRule>
  </conditionalFormatting>
  <conditionalFormatting sqref="A81:J110">
    <cfRule type="expression" dxfId="123" priority="5">
      <formula>OR(EDATE($A$80,1)-1&lt;$A81,DATEVALUE("2026/3/31")&lt;$A81)</formula>
    </cfRule>
  </conditionalFormatting>
  <conditionalFormatting sqref="A116:J145">
    <cfRule type="expression" dxfId="122" priority="6">
      <formula>OR(EDATE($A$115,1)-1&lt;$A116,DATEVALUE("2026/3/31")&lt;$A116)</formula>
    </cfRule>
  </conditionalFormatting>
  <conditionalFormatting sqref="A151:J180">
    <cfRule type="expression" dxfId="121" priority="7">
      <formula>OR(EDATE($A$150,1)-1&lt;$A151,DATEVALUE("2026/3/31")&lt;$A151)</formula>
    </cfRule>
  </conditionalFormatting>
  <conditionalFormatting sqref="A186:J215">
    <cfRule type="expression" dxfId="120" priority="8">
      <formula>OR(EDATE($A$185,1)-1&lt;$A186,DATEVALUE("2026/3/31")&lt;$A186)</formula>
    </cfRule>
  </conditionalFormatting>
  <conditionalFormatting sqref="A221:J250">
    <cfRule type="expression" dxfId="119" priority="9">
      <formula>OR(EDATE($A$220,1)-1&lt;$A221,DATEVALUE("2026/3/31")&lt;$A221)</formula>
    </cfRule>
  </conditionalFormatting>
  <conditionalFormatting sqref="A256:J285">
    <cfRule type="expression" dxfId="118" priority="1">
      <formula>OR(EDATE($A$255,1)-1&lt;$A256,DATEVALUE("2026/3/31")&lt;$A256)</formula>
    </cfRule>
  </conditionalFormatting>
  <conditionalFormatting sqref="B4:E5">
    <cfRule type="expression" dxfId="117" priority="2">
      <formula>IF(LEN(B4)&lt;1,TRUE,FALSE)</formula>
    </cfRule>
  </conditionalFormatting>
  <dataValidations count="1">
    <dataValidation type="time" operator="greaterThanOrEqual" allowBlank="1" showInputMessage="1" showErrorMessage="1" sqref="B45:E76 B80:E111 B115:E146 B220:E251 B150:E181 B10:E41 B185:E216 B255:E286" xr:uid="{A4C7BBAA-3BCF-4302-B00F-A8C9FBA0D722}">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C7C0B-89D1-4144-A835-053DD0CC37B5}">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業務日誌38</v>
      </c>
      <c r="B1" s="3"/>
      <c r="C1" s="3"/>
      <c r="D1" s="3"/>
      <c r="E1" s="3"/>
      <c r="F1" s="3"/>
      <c r="G1" s="3"/>
      <c r="H1" s="3"/>
      <c r="I1" s="3"/>
      <c r="J1" s="3"/>
      <c r="K1" s="114" t="str" cm="1">
        <f t="array" aca="1" ref="K1" ca="1">"各月内訳表!$E" &amp; 5+ 15*(RIGHT(CELL("filename", A1),M1)-1)</f>
        <v>各月内訳表!$E560</v>
      </c>
      <c r="L1" s="114" t="str" cm="1">
        <f t="array" aca="1" ref="L1" ca="1">"各月内訳表!$G" &amp; 7+ 15*(RIGHT(CELL("filename", A1),M1)-1)</f>
        <v>各月内訳表!$G562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16" priority="3">
      <formula>OR(EDATE($A$10,1)-1&lt;$A11,DATEVALUE("2026/3/31")&lt;$A11)</formula>
    </cfRule>
  </conditionalFormatting>
  <conditionalFormatting sqref="A46:J75">
    <cfRule type="expression" dxfId="115" priority="4">
      <formula>OR(EDATE($A$45,1)-1&lt;$A46,DATEVALUE("2026/3/31")&lt;$A46)</formula>
    </cfRule>
  </conditionalFormatting>
  <conditionalFormatting sqref="A81:J110">
    <cfRule type="expression" dxfId="114" priority="5">
      <formula>OR(EDATE($A$80,1)-1&lt;$A81,DATEVALUE("2026/3/31")&lt;$A81)</formula>
    </cfRule>
  </conditionalFormatting>
  <conditionalFormatting sqref="A116:J145">
    <cfRule type="expression" dxfId="113" priority="6">
      <formula>OR(EDATE($A$115,1)-1&lt;$A116,DATEVALUE("2026/3/31")&lt;$A116)</formula>
    </cfRule>
  </conditionalFormatting>
  <conditionalFormatting sqref="A151:J180">
    <cfRule type="expression" dxfId="112" priority="7">
      <formula>OR(EDATE($A$150,1)-1&lt;$A151,DATEVALUE("2026/3/31")&lt;$A151)</formula>
    </cfRule>
  </conditionalFormatting>
  <conditionalFormatting sqref="A186:J215">
    <cfRule type="expression" dxfId="111" priority="8">
      <formula>OR(EDATE($A$185,1)-1&lt;$A186,DATEVALUE("2026/3/31")&lt;$A186)</formula>
    </cfRule>
  </conditionalFormatting>
  <conditionalFormatting sqref="A221:J250">
    <cfRule type="expression" dxfId="110" priority="9">
      <formula>OR(EDATE($A$220,1)-1&lt;$A221,DATEVALUE("2026/3/31")&lt;$A221)</formula>
    </cfRule>
  </conditionalFormatting>
  <conditionalFormatting sqref="A256:J285">
    <cfRule type="expression" dxfId="109" priority="1">
      <formula>OR(EDATE($A$255,1)-1&lt;$A256,DATEVALUE("2026/3/31")&lt;$A256)</formula>
    </cfRule>
  </conditionalFormatting>
  <conditionalFormatting sqref="B4:E5">
    <cfRule type="expression" dxfId="108" priority="2">
      <formula>IF(LEN(B4)&lt;1,TRUE,FALSE)</formula>
    </cfRule>
  </conditionalFormatting>
  <dataValidations count="1">
    <dataValidation type="time" operator="greaterThanOrEqual" allowBlank="1" showInputMessage="1" showErrorMessage="1" sqref="B45:E76 B80:E111 B115:E146 B220:E251 B150:E181 B10:E41 B185:E216 B255:E286" xr:uid="{DD4FD6D0-4081-44F9-9F2C-2A4E01DD2A02}">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74A3-3486-48BE-BA0F-599E2A15DB7A}">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業務日誌39</v>
      </c>
      <c r="B1" s="3"/>
      <c r="C1" s="3"/>
      <c r="D1" s="3"/>
      <c r="E1" s="3"/>
      <c r="F1" s="3"/>
      <c r="G1" s="3"/>
      <c r="H1" s="3"/>
      <c r="I1" s="3"/>
      <c r="J1" s="3"/>
      <c r="K1" s="114" t="str" cm="1">
        <f t="array" aca="1" ref="K1" ca="1">"各月内訳表!$E" &amp; 5+ 15*(RIGHT(CELL("filename", A1),M1)-1)</f>
        <v>各月内訳表!$E575</v>
      </c>
      <c r="L1" s="114" t="str" cm="1">
        <f t="array" aca="1" ref="L1" ca="1">"各月内訳表!$G" &amp; 7+ 15*(RIGHT(CELL("filename", A1),M1)-1)</f>
        <v>各月内訳表!$G577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07" priority="3">
      <formula>OR(EDATE($A$10,1)-1&lt;$A11,DATEVALUE("2026/3/31")&lt;$A11)</formula>
    </cfRule>
  </conditionalFormatting>
  <conditionalFormatting sqref="A46:J75">
    <cfRule type="expression" dxfId="106" priority="4">
      <formula>OR(EDATE($A$45,1)-1&lt;$A46,DATEVALUE("2026/3/31")&lt;$A46)</formula>
    </cfRule>
  </conditionalFormatting>
  <conditionalFormatting sqref="A81:J110">
    <cfRule type="expression" dxfId="105" priority="5">
      <formula>OR(EDATE($A$80,1)-1&lt;$A81,DATEVALUE("2026/3/31")&lt;$A81)</formula>
    </cfRule>
  </conditionalFormatting>
  <conditionalFormatting sqref="A116:J145">
    <cfRule type="expression" dxfId="104" priority="6">
      <formula>OR(EDATE($A$115,1)-1&lt;$A116,DATEVALUE("2026/3/31")&lt;$A116)</formula>
    </cfRule>
  </conditionalFormatting>
  <conditionalFormatting sqref="A151:J180">
    <cfRule type="expression" dxfId="103" priority="7">
      <formula>OR(EDATE($A$150,1)-1&lt;$A151,DATEVALUE("2026/3/31")&lt;$A151)</formula>
    </cfRule>
  </conditionalFormatting>
  <conditionalFormatting sqref="A186:J215">
    <cfRule type="expression" dxfId="102" priority="8">
      <formula>OR(EDATE($A$185,1)-1&lt;$A186,DATEVALUE("2026/3/31")&lt;$A186)</formula>
    </cfRule>
  </conditionalFormatting>
  <conditionalFormatting sqref="A221:J250">
    <cfRule type="expression" dxfId="101" priority="9">
      <formula>OR(EDATE($A$220,1)-1&lt;$A221,DATEVALUE("2026/3/31")&lt;$A221)</formula>
    </cfRule>
  </conditionalFormatting>
  <conditionalFormatting sqref="A256:J285">
    <cfRule type="expression" dxfId="100" priority="1">
      <formula>OR(EDATE($A$255,1)-1&lt;$A256,DATEVALUE("2026/3/31")&lt;$A256)</formula>
    </cfRule>
  </conditionalFormatting>
  <conditionalFormatting sqref="B4:E5">
    <cfRule type="expression" dxfId="99" priority="2">
      <formula>IF(LEN(B4)&lt;1,TRUE,FALSE)</formula>
    </cfRule>
  </conditionalFormatting>
  <dataValidations count="1">
    <dataValidation type="time" operator="greaterThanOrEqual" allowBlank="1" showInputMessage="1" showErrorMessage="1" sqref="B45:E76 B80:E111 B115:E146 B220:E251 B150:E181 B10:E41 B185:E216 B255:E286" xr:uid="{3ED86D3A-F8B7-4825-AE06-FA573E1AEAA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FAF13-F16B-48BF-9A1F-326EA6B191DA}">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業務日誌40</v>
      </c>
      <c r="B1" s="3"/>
      <c r="C1" s="3"/>
      <c r="D1" s="3"/>
      <c r="E1" s="3"/>
      <c r="F1" s="3"/>
      <c r="G1" s="3"/>
      <c r="H1" s="3"/>
      <c r="I1" s="3"/>
      <c r="J1" s="3"/>
      <c r="K1" s="114" t="str" cm="1">
        <f t="array" aca="1" ref="K1" ca="1">"各月内訳表!$E" &amp; 5+ 15*(RIGHT(CELL("filename", A1),M1)-1)</f>
        <v>各月内訳表!$E590</v>
      </c>
      <c r="L1" s="114" t="str" cm="1">
        <f t="array" aca="1" ref="L1" ca="1">"各月内訳表!$G" &amp; 7+ 15*(RIGHT(CELL("filename", A1),M1)-1)</f>
        <v>各月内訳表!$G592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98" priority="3">
      <formula>OR(EDATE($A$10,1)-1&lt;$A11,DATEVALUE("2026/3/31")&lt;$A11)</formula>
    </cfRule>
  </conditionalFormatting>
  <conditionalFormatting sqref="A46:J75">
    <cfRule type="expression" dxfId="97" priority="4">
      <formula>OR(EDATE($A$45,1)-1&lt;$A46,DATEVALUE("2026/3/31")&lt;$A46)</formula>
    </cfRule>
  </conditionalFormatting>
  <conditionalFormatting sqref="A81:J110">
    <cfRule type="expression" dxfId="96" priority="5">
      <formula>OR(EDATE($A$80,1)-1&lt;$A81,DATEVALUE("2026/3/31")&lt;$A81)</formula>
    </cfRule>
  </conditionalFormatting>
  <conditionalFormatting sqref="A116:J145">
    <cfRule type="expression" dxfId="95" priority="6">
      <formula>OR(EDATE($A$115,1)-1&lt;$A116,DATEVALUE("2026/3/31")&lt;$A116)</formula>
    </cfRule>
  </conditionalFormatting>
  <conditionalFormatting sqref="A151:J180">
    <cfRule type="expression" dxfId="94" priority="7">
      <formula>OR(EDATE($A$150,1)-1&lt;$A151,DATEVALUE("2026/3/31")&lt;$A151)</formula>
    </cfRule>
  </conditionalFormatting>
  <conditionalFormatting sqref="A186:J215">
    <cfRule type="expression" dxfId="93" priority="8">
      <formula>OR(EDATE($A$185,1)-1&lt;$A186,DATEVALUE("2026/3/31")&lt;$A186)</formula>
    </cfRule>
  </conditionalFormatting>
  <conditionalFormatting sqref="A221:J250">
    <cfRule type="expression" dxfId="92" priority="9">
      <formula>OR(EDATE($A$220,1)-1&lt;$A221,DATEVALUE("2026/3/31")&lt;$A221)</formula>
    </cfRule>
  </conditionalFormatting>
  <conditionalFormatting sqref="A256:J285">
    <cfRule type="expression" dxfId="91" priority="1">
      <formula>OR(EDATE($A$255,1)-1&lt;$A256,DATEVALUE("2026/3/31")&lt;$A256)</formula>
    </cfRule>
  </conditionalFormatting>
  <conditionalFormatting sqref="B4:E5">
    <cfRule type="expression" dxfId="90" priority="2">
      <formula>IF(LEN(B4)&lt;1,TRUE,FALSE)</formula>
    </cfRule>
  </conditionalFormatting>
  <dataValidations count="1">
    <dataValidation type="time" operator="greaterThanOrEqual" allowBlank="1" showInputMessage="1" showErrorMessage="1" sqref="B45:E76 B80:E111 B115:E146 B220:E251 B150:E181 B10:E41 B185:E216 B255:E286" xr:uid="{6DBAE73F-E529-48C5-AD0E-8F223D94B98C}">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C2FF-908F-443C-9328-436DEF2991B8}">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業務日誌41</v>
      </c>
      <c r="B1" s="3"/>
      <c r="C1" s="3"/>
      <c r="D1" s="3"/>
      <c r="E1" s="3"/>
      <c r="F1" s="3"/>
      <c r="G1" s="3"/>
      <c r="H1" s="3"/>
      <c r="I1" s="3"/>
      <c r="J1" s="3"/>
      <c r="K1" s="114" t="str" cm="1">
        <f t="array" aca="1" ref="K1" ca="1">"各月内訳表!$E" &amp; 5+ 15*(RIGHT(CELL("filename", A1),M1)-1)</f>
        <v>各月内訳表!$E605</v>
      </c>
      <c r="L1" s="114" t="str" cm="1">
        <f t="array" aca="1" ref="L1" ca="1">"各月内訳表!$G" &amp; 7+ 15*(RIGHT(CELL("filename", A1),M1)-1)</f>
        <v>各月内訳表!$G607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9" priority="3">
      <formula>OR(EDATE($A$10,1)-1&lt;$A11,DATEVALUE("2026/3/31")&lt;$A11)</formula>
    </cfRule>
  </conditionalFormatting>
  <conditionalFormatting sqref="A46:J75">
    <cfRule type="expression" dxfId="88" priority="4">
      <formula>OR(EDATE($A$45,1)-1&lt;$A46,DATEVALUE("2026/3/31")&lt;$A46)</formula>
    </cfRule>
  </conditionalFormatting>
  <conditionalFormatting sqref="A81:J110">
    <cfRule type="expression" dxfId="87" priority="5">
      <formula>OR(EDATE($A$80,1)-1&lt;$A81,DATEVALUE("2026/3/31")&lt;$A81)</formula>
    </cfRule>
  </conditionalFormatting>
  <conditionalFormatting sqref="A116:J145">
    <cfRule type="expression" dxfId="86" priority="6">
      <formula>OR(EDATE($A$115,1)-1&lt;$A116,DATEVALUE("2026/3/31")&lt;$A116)</formula>
    </cfRule>
  </conditionalFormatting>
  <conditionalFormatting sqref="A151:J180">
    <cfRule type="expression" dxfId="85" priority="7">
      <formula>OR(EDATE($A$150,1)-1&lt;$A151,DATEVALUE("2026/3/31")&lt;$A151)</formula>
    </cfRule>
  </conditionalFormatting>
  <conditionalFormatting sqref="A186:J215">
    <cfRule type="expression" dxfId="84" priority="8">
      <formula>OR(EDATE($A$185,1)-1&lt;$A186,DATEVALUE("2026/3/31")&lt;$A186)</formula>
    </cfRule>
  </conditionalFormatting>
  <conditionalFormatting sqref="A221:J250">
    <cfRule type="expression" dxfId="83" priority="9">
      <formula>OR(EDATE($A$220,1)-1&lt;$A221,DATEVALUE("2026/3/31")&lt;$A221)</formula>
    </cfRule>
  </conditionalFormatting>
  <conditionalFormatting sqref="A256:J285">
    <cfRule type="expression" dxfId="82" priority="1">
      <formula>OR(EDATE($A$255,1)-1&lt;$A256,DATEVALUE("2026/3/31")&lt;$A256)</formula>
    </cfRule>
  </conditionalFormatting>
  <conditionalFormatting sqref="B4:E5">
    <cfRule type="expression" dxfId="81" priority="2">
      <formula>IF(LEN(B4)&lt;1,TRUE,FALSE)</formula>
    </cfRule>
  </conditionalFormatting>
  <dataValidations count="1">
    <dataValidation type="time" operator="greaterThanOrEqual" allowBlank="1" showInputMessage="1" showErrorMessage="1" sqref="B45:E76 B80:E111 B115:E146 B220:E251 B150:E181 B10:E41 B185:E216 B255:E286" xr:uid="{B120A8F6-E3AD-4177-A4C6-56151FA38FE2}">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80D98-F869-4BA6-9AF9-D83902767B56}">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業務日誌42</v>
      </c>
      <c r="B1" s="3"/>
      <c r="C1" s="3"/>
      <c r="D1" s="3"/>
      <c r="E1" s="3"/>
      <c r="F1" s="3"/>
      <c r="G1" s="3"/>
      <c r="H1" s="3"/>
      <c r="I1" s="3"/>
      <c r="J1" s="3"/>
      <c r="K1" s="114" t="str" cm="1">
        <f t="array" aca="1" ref="K1" ca="1">"各月内訳表!$E" &amp; 5+ 15*(RIGHT(CELL("filename", A1),M1)-1)</f>
        <v>各月内訳表!$E620</v>
      </c>
      <c r="L1" s="114" t="str" cm="1">
        <f t="array" aca="1" ref="L1" ca="1">"各月内訳表!$G" &amp; 7+ 15*(RIGHT(CELL("filename", A1),M1)-1)</f>
        <v>各月内訳表!$G622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0" priority="3">
      <formula>OR(EDATE($A$10,1)-1&lt;$A11,DATEVALUE("2026/3/31")&lt;$A11)</formula>
    </cfRule>
  </conditionalFormatting>
  <conditionalFormatting sqref="A46:J75">
    <cfRule type="expression" dxfId="79" priority="4">
      <formula>OR(EDATE($A$45,1)-1&lt;$A46,DATEVALUE("2026/3/31")&lt;$A46)</formula>
    </cfRule>
  </conditionalFormatting>
  <conditionalFormatting sqref="A81:J110">
    <cfRule type="expression" dxfId="78" priority="5">
      <formula>OR(EDATE($A$80,1)-1&lt;$A81,DATEVALUE("2026/3/31")&lt;$A81)</formula>
    </cfRule>
  </conditionalFormatting>
  <conditionalFormatting sqref="A116:J145">
    <cfRule type="expression" dxfId="77" priority="6">
      <formula>OR(EDATE($A$115,1)-1&lt;$A116,DATEVALUE("2026/3/31")&lt;$A116)</formula>
    </cfRule>
  </conditionalFormatting>
  <conditionalFormatting sqref="A151:J180">
    <cfRule type="expression" dxfId="76" priority="7">
      <formula>OR(EDATE($A$150,1)-1&lt;$A151,DATEVALUE("2026/3/31")&lt;$A151)</formula>
    </cfRule>
  </conditionalFormatting>
  <conditionalFormatting sqref="A186:J215">
    <cfRule type="expression" dxfId="75" priority="8">
      <formula>OR(EDATE($A$185,1)-1&lt;$A186,DATEVALUE("2026/3/31")&lt;$A186)</formula>
    </cfRule>
  </conditionalFormatting>
  <conditionalFormatting sqref="A221:J250">
    <cfRule type="expression" dxfId="74" priority="9">
      <formula>OR(EDATE($A$220,1)-1&lt;$A221,DATEVALUE("2026/3/31")&lt;$A221)</formula>
    </cfRule>
  </conditionalFormatting>
  <conditionalFormatting sqref="A256:J285">
    <cfRule type="expression" dxfId="73" priority="1">
      <formula>OR(EDATE($A$255,1)-1&lt;$A256,DATEVALUE("2026/3/31")&lt;$A256)</formula>
    </cfRule>
  </conditionalFormatting>
  <conditionalFormatting sqref="B4:E5">
    <cfRule type="expression" dxfId="72" priority="2">
      <formula>IF(LEN(B4)&lt;1,TRUE,FALSE)</formula>
    </cfRule>
  </conditionalFormatting>
  <dataValidations count="1">
    <dataValidation type="time" operator="greaterThanOrEqual" allowBlank="1" showInputMessage="1" showErrorMessage="1" sqref="B45:E76 B80:E111 B115:E146 B220:E251 B150:E181 B10:E41 B185:E216 B255:E286" xr:uid="{CF36F4CA-5364-4A9C-8F5B-A042C1707CC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770A-EF1D-4C1F-9394-D59C210A26BD}">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業務日誌43</v>
      </c>
      <c r="B1" s="3"/>
      <c r="C1" s="3"/>
      <c r="D1" s="3"/>
      <c r="E1" s="3"/>
      <c r="F1" s="3"/>
      <c r="G1" s="3"/>
      <c r="H1" s="3"/>
      <c r="I1" s="3"/>
      <c r="J1" s="3"/>
      <c r="K1" s="114" t="str" cm="1">
        <f t="array" aca="1" ref="K1" ca="1">"各月内訳表!$E" &amp; 5+ 15*(RIGHT(CELL("filename", A1),M1)-1)</f>
        <v>各月内訳表!$E635</v>
      </c>
      <c r="L1" s="114" t="str" cm="1">
        <f t="array" aca="1" ref="L1" ca="1">"各月内訳表!$G" &amp; 7+ 15*(RIGHT(CELL("filename", A1),M1)-1)</f>
        <v>各月内訳表!$G637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71" priority="3">
      <formula>OR(EDATE($A$10,1)-1&lt;$A11,DATEVALUE("2026/3/31")&lt;$A11)</formula>
    </cfRule>
  </conditionalFormatting>
  <conditionalFormatting sqref="A46:J75">
    <cfRule type="expression" dxfId="70" priority="4">
      <formula>OR(EDATE($A$45,1)-1&lt;$A46,DATEVALUE("2026/3/31")&lt;$A46)</formula>
    </cfRule>
  </conditionalFormatting>
  <conditionalFormatting sqref="A81:J110">
    <cfRule type="expression" dxfId="69" priority="5">
      <formula>OR(EDATE($A$80,1)-1&lt;$A81,DATEVALUE("2026/3/31")&lt;$A81)</formula>
    </cfRule>
  </conditionalFormatting>
  <conditionalFormatting sqref="A116:J145">
    <cfRule type="expression" dxfId="68" priority="6">
      <formula>OR(EDATE($A$115,1)-1&lt;$A116,DATEVALUE("2026/3/31")&lt;$A116)</formula>
    </cfRule>
  </conditionalFormatting>
  <conditionalFormatting sqref="A151:J180">
    <cfRule type="expression" dxfId="67" priority="7">
      <formula>OR(EDATE($A$150,1)-1&lt;$A151,DATEVALUE("2026/3/31")&lt;$A151)</formula>
    </cfRule>
  </conditionalFormatting>
  <conditionalFormatting sqref="A186:J215">
    <cfRule type="expression" dxfId="66" priority="8">
      <formula>OR(EDATE($A$185,1)-1&lt;$A186,DATEVALUE("2026/3/31")&lt;$A186)</formula>
    </cfRule>
  </conditionalFormatting>
  <conditionalFormatting sqref="A221:J250">
    <cfRule type="expression" dxfId="65" priority="9">
      <formula>OR(EDATE($A$220,1)-1&lt;$A221,DATEVALUE("2026/3/31")&lt;$A221)</formula>
    </cfRule>
  </conditionalFormatting>
  <conditionalFormatting sqref="A256:J285">
    <cfRule type="expression" dxfId="64" priority="1">
      <formula>OR(EDATE($A$255,1)-1&lt;$A256,DATEVALUE("2026/3/31")&lt;$A256)</formula>
    </cfRule>
  </conditionalFormatting>
  <conditionalFormatting sqref="B4:E5">
    <cfRule type="expression" dxfId="63" priority="2">
      <formula>IF(LEN(B4)&lt;1,TRUE,FALSE)</formula>
    </cfRule>
  </conditionalFormatting>
  <dataValidations count="1">
    <dataValidation type="time" operator="greaterThanOrEqual" allowBlank="1" showInputMessage="1" showErrorMessage="1" sqref="B45:E76 B80:E111 B115:E146 B220:E251 B150:E181 B10:E41 B185:E216 B255:E286" xr:uid="{A3F4ABF8-52C2-47BC-89CD-2F3E924A1818}">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B9E4B-B181-42E4-9505-684FD5E36563}">
  <sheetPr>
    <tabColor theme="9" tint="0.79998168889431442"/>
    <pageSetUpPr fitToPage="1"/>
  </sheetPr>
  <dimension ref="B1:N459"/>
  <sheetViews>
    <sheetView view="pageBreakPreview" zoomScale="85" zoomScaleNormal="100" zoomScaleSheetLayoutView="85" workbookViewId="0">
      <selection activeCell="F9" sqref="F9"/>
    </sheetView>
  </sheetViews>
  <sheetFormatPr defaultColWidth="8.75" defaultRowHeight="14.25"/>
  <cols>
    <col min="1" max="1" width="2.75" style="1" customWidth="1"/>
    <col min="2" max="2" width="2.75" style="1" hidden="1" customWidth="1"/>
    <col min="3" max="3" width="13.5" style="1" customWidth="1"/>
    <col min="4" max="7" width="11.75" style="1" customWidth="1"/>
    <col min="8" max="8" width="16.625" style="1" customWidth="1"/>
    <col min="9" max="9" width="16.25" style="1" customWidth="1"/>
    <col min="10" max="10" width="33.625" style="1" customWidth="1"/>
    <col min="11" max="11" width="26.375" style="1" customWidth="1"/>
    <col min="12" max="12" width="52.625" style="1" customWidth="1"/>
    <col min="13" max="13" width="49.25" style="1" customWidth="1"/>
    <col min="14" max="14" width="23.875" style="1" customWidth="1"/>
    <col min="15" max="16384" width="8.75" style="1"/>
  </cols>
  <sheetData>
    <row r="1" spans="2:14" ht="15.75">
      <c r="C1" s="166" t="str">
        <f>IF(入力ボックス!C9="","yyyy/mm/dd",入力ボックス!C9)</f>
        <v>yyyy/mm/dd</v>
      </c>
      <c r="D1" s="166"/>
      <c r="I1" s="167" t="str">
        <f>IF(ISBLANK(入力ボックス!$C$4),"",入力ボックス!$C$3&amp; "　"&amp; 入力ボックス!$C$4)</f>
        <v/>
      </c>
      <c r="J1" s="167"/>
      <c r="K1" s="167"/>
      <c r="L1" s="64"/>
    </row>
    <row r="2" spans="2:14" ht="27.75" customHeight="1">
      <c r="C2" s="169" t="s">
        <v>100</v>
      </c>
      <c r="D2" s="169"/>
      <c r="E2" s="169"/>
      <c r="F2" s="169"/>
      <c r="G2" s="169"/>
      <c r="H2" s="169"/>
      <c r="I2" s="169"/>
      <c r="J2" s="169"/>
      <c r="K2" s="169"/>
      <c r="L2" s="135"/>
    </row>
    <row r="3" spans="2:14" ht="21" customHeight="1">
      <c r="C3" s="168" t="str">
        <f>IF(OR(入力ボックス!C7="",入力ボックス!C8=""),"期間：","期間："&amp;TEXT(入力ボックス!C7,"YYYY/MM/DD") &amp; " ～ " &amp; TEXT(入力ボックス!C8,"YYYY/MM/DD"))</f>
        <v>期間：</v>
      </c>
      <c r="D3" s="168"/>
      <c r="E3" s="168"/>
      <c r="F3" s="168"/>
      <c r="G3" s="168"/>
      <c r="H3" s="168"/>
      <c r="I3" s="168"/>
      <c r="J3" s="168"/>
      <c r="K3" s="168"/>
    </row>
    <row r="4" spans="2:14" ht="6" customHeight="1"/>
    <row r="5" spans="2:14" ht="15.75">
      <c r="C5" s="1" t="s">
        <v>0</v>
      </c>
      <c r="D5" s="1" t="s">
        <v>101</v>
      </c>
      <c r="E5" s="26" t="s">
        <v>1</v>
      </c>
      <c r="F5" s="26" t="s">
        <v>2</v>
      </c>
      <c r="G5" s="1" t="s">
        <v>3</v>
      </c>
      <c r="H5" s="1" t="s">
        <v>4</v>
      </c>
      <c r="I5" s="16" t="s">
        <v>117</v>
      </c>
      <c r="J5" s="170"/>
      <c r="K5" s="170"/>
      <c r="L5" s="136"/>
    </row>
    <row r="6" spans="2:14">
      <c r="C6" s="12" t="s">
        <v>5</v>
      </c>
      <c r="D6" s="78" t="s">
        <v>102</v>
      </c>
      <c r="E6" s="4">
        <f ca="1">$D$459</f>
        <v>0</v>
      </c>
      <c r="F6" s="4">
        <f ca="1">$E$459</f>
        <v>0</v>
      </c>
      <c r="G6" s="4">
        <f ca="1">$E$459</f>
        <v>0</v>
      </c>
      <c r="H6" s="79"/>
      <c r="I6" s="80"/>
      <c r="K6" s="133" t="str">
        <f>IF(入力ボックス!C6="","経理処理：","経理処理："&amp;入力ボックス!C6)</f>
        <v>経理処理：</v>
      </c>
      <c r="L6" s="134"/>
      <c r="N6" s="91" t="s">
        <v>103</v>
      </c>
    </row>
    <row r="7" spans="2:14" ht="6" customHeight="1"/>
    <row r="8" spans="2:14" ht="33" customHeight="1">
      <c r="C8" s="153" t="s">
        <v>6</v>
      </c>
      <c r="D8" s="153" t="s">
        <v>1</v>
      </c>
      <c r="E8" s="153" t="s">
        <v>2</v>
      </c>
      <c r="F8" s="153" t="s">
        <v>7</v>
      </c>
      <c r="G8" s="153" t="s">
        <v>8</v>
      </c>
      <c r="H8" s="171" t="s">
        <v>9</v>
      </c>
      <c r="I8" s="172"/>
      <c r="J8" s="173"/>
      <c r="K8" s="153" t="s">
        <v>10</v>
      </c>
      <c r="M8" s="92" t="s">
        <v>7</v>
      </c>
    </row>
    <row r="9" spans="2:14">
      <c r="B9" s="45">
        <v>1</v>
      </c>
      <c r="C9" s="81" t="str">
        <f ca="1">IF($D9="","","1-" &amp; $B9 &amp; "_"&amp;各月内訳表!E$8)</f>
        <v/>
      </c>
      <c r="D9" s="82" t="str" cm="1">
        <f t="array" aca="1" ref="D9" ca="1">IF(INDIRECT("各月内訳表!E" &amp; 17+15*(B9-1))="","",INDIRECT("各月内訳表!E" &amp; 17+15*(B9-1)))</f>
        <v/>
      </c>
      <c r="E9" s="82" t="str">
        <f ca="1">IF(ISBLANK(D9),"",D9)</f>
        <v/>
      </c>
      <c r="F9" s="128"/>
      <c r="G9" s="96" t="str" cm="1">
        <f t="array" aca="1" ref="G9" ca="1">IF(INDIRECT("各月内訳表!E"&amp;5+15*(B9-1))="","",HYPERLINK("#各月内訳表!E"&amp;5+15*(B9-1),INDIRECT("各月内訳表!E"&amp;5+15*(B9-1))))</f>
        <v/>
      </c>
      <c r="H9" s="163" t="str" cm="1">
        <f t="array" aca="1" ref="H9" ca="1">IF(D9="","",INDIRECT("各月内訳表!Q" &amp; 17+15*(B9-1)))</f>
        <v/>
      </c>
      <c r="I9" s="164"/>
      <c r="J9" s="165"/>
      <c r="K9" s="77"/>
      <c r="L9" s="132" t="s">
        <v>113</v>
      </c>
      <c r="M9" s="93" t="str">
        <f>IF(F9="","",IF(入力ボックス!$C$8&lt;F9,"完了日より後",IF(#REF!&gt;F9,"発注と支払の日付が前後","○")))</f>
        <v/>
      </c>
    </row>
    <row r="10" spans="2:14" ht="14.25" customHeight="1">
      <c r="C10" s="83" t="str">
        <f ca="1">IF($D10="","","1-" &amp; $B9 &amp; "_"&amp;各月内訳表!F$8)</f>
        <v/>
      </c>
      <c r="D10" s="84" t="str" cm="1">
        <f t="array" aca="1" ref="D10" ca="1">IF(INDIRECT("各月内訳表!F" &amp; 17+15*(B9-1))="","",INDIRECT("各月内訳表!F" &amp; 17+15*(B9-1)))</f>
        <v/>
      </c>
      <c r="E10" s="84" t="str">
        <f t="shared" ref="E10:E16" ca="1" si="0">IF(ISBLANK(D10),"",D10)</f>
        <v/>
      </c>
      <c r="F10" s="129"/>
      <c r="G10" s="100"/>
      <c r="H10" s="160" t="str" cm="1">
        <f t="array" aca="1" ref="H10" ca="1">IF(D10="","",INDIRECT("各月内訳表!R" &amp; 17+15*(B9-1)))</f>
        <v/>
      </c>
      <c r="I10" s="161"/>
      <c r="J10" s="162"/>
      <c r="K10" s="77"/>
      <c r="L10" s="1" t="s">
        <v>114</v>
      </c>
      <c r="M10" s="93" t="str">
        <f>IF(F10="","",IF(入力ボックス!$C$7&lt;F10,"完了日より後",IF(#REF!&gt;F10,"発注と支払の日付が前後","○")))</f>
        <v/>
      </c>
    </row>
    <row r="11" spans="2:14" ht="14.25" customHeight="1">
      <c r="C11" s="83" t="str">
        <f ca="1">IF($D11="","","1-" &amp; $B9 &amp; "_"&amp;各月内訳表!G$8)</f>
        <v/>
      </c>
      <c r="D11" s="84" t="str" cm="1">
        <f t="array" aca="1" ref="D11" ca="1">IF(INDIRECT("各月内訳表!G" &amp; 17+15*(B9-1))="","",INDIRECT("各月内訳表!G" &amp; 17+15*(B9-1)))</f>
        <v/>
      </c>
      <c r="E11" s="84" t="str">
        <f t="shared" ca="1" si="0"/>
        <v/>
      </c>
      <c r="F11" s="76"/>
      <c r="G11" s="97"/>
      <c r="H11" s="160" t="str" cm="1">
        <f t="array" aca="1" ref="H11" ca="1">IF(D11="","",INDIRECT("各月内訳表!S" &amp; 17+15*(B9-1)))</f>
        <v/>
      </c>
      <c r="I11" s="161"/>
      <c r="J11" s="162"/>
      <c r="K11" s="77"/>
      <c r="L11" s="1" t="s">
        <v>107</v>
      </c>
      <c r="M11" s="93" t="str">
        <f>IF(F11="","",IF(入力ボックス!$C$7&lt;F11,"完了日より後",IF(#REF!&gt;F11,"発注と支払の日付が前後","○")))</f>
        <v/>
      </c>
    </row>
    <row r="12" spans="2:14" ht="14.25" customHeight="1">
      <c r="C12" s="83" t="str">
        <f ca="1">IF($D12="","","1-" &amp; $B9 &amp; "_"&amp;各月内訳表!H$8)</f>
        <v/>
      </c>
      <c r="D12" s="84" t="str" cm="1">
        <f t="array" aca="1" ref="D12" ca="1">IF(INDIRECT("各月内訳表!H" &amp; 17+15*(B9-1))="","",INDIRECT("各月内訳表!H" &amp; 17+15*(B9-1)))</f>
        <v/>
      </c>
      <c r="E12" s="84" t="str">
        <f t="shared" ca="1" si="0"/>
        <v/>
      </c>
      <c r="F12" s="76"/>
      <c r="G12" s="97"/>
      <c r="H12" s="160" t="str" cm="1">
        <f t="array" aca="1" ref="H12" ca="1">IF(D12="","",INDIRECT("各月内訳表!T" &amp; 17+15*(B9-1)))</f>
        <v/>
      </c>
      <c r="I12" s="161"/>
      <c r="J12" s="162"/>
      <c r="K12" s="77"/>
      <c r="M12" s="93" t="str">
        <f>IF(F12="","",IF(入力ボックス!$C$7&lt;F12,"完了日より後",IF(#REF!&gt;F12,"発注と支払の日付が前後","○")))</f>
        <v/>
      </c>
    </row>
    <row r="13" spans="2:14" ht="14.25" customHeight="1">
      <c r="C13" s="83" t="str">
        <f ca="1">IF($D13="","","1-" &amp; $B9 &amp; "_"&amp;各月内訳表!I$8)</f>
        <v/>
      </c>
      <c r="D13" s="84" t="str" cm="1">
        <f t="array" aca="1" ref="D13" ca="1">IF(INDIRECT("各月内訳表!I" &amp; 17+15*(B9-1))="","",INDIRECT("各月内訳表!I" &amp; 17+15*(B9-1)))</f>
        <v/>
      </c>
      <c r="E13" s="84" t="str">
        <f t="shared" ca="1" si="0"/>
        <v/>
      </c>
      <c r="F13" s="76"/>
      <c r="G13" s="97"/>
      <c r="H13" s="160" t="str" cm="1">
        <f t="array" aca="1" ref="H13" ca="1">IF(D13="","",INDIRECT("各月内訳表!U" &amp; 17+15*(B9-1)))</f>
        <v/>
      </c>
      <c r="I13" s="161"/>
      <c r="J13" s="162"/>
      <c r="K13" s="77"/>
      <c r="L13" s="132" t="s">
        <v>151</v>
      </c>
      <c r="M13" s="93" t="str">
        <f>IF(F13="","",IF(入力ボックス!$C$7&lt;F13,"完了日より後",IF(#REF!&gt;F13,"発注と支払の日付が前後","○")))</f>
        <v/>
      </c>
    </row>
    <row r="14" spans="2:14" ht="14.25" customHeight="1">
      <c r="C14" s="83" t="str">
        <f ca="1">IF($D14="","","1-" &amp; $B9 &amp; "_"&amp;各月内訳表!J$8)</f>
        <v/>
      </c>
      <c r="D14" s="84" t="str" cm="1">
        <f t="array" aca="1" ref="D14" ca="1">IF(INDIRECT("各月内訳表!J" &amp; 17+15*(B9-1))="","",INDIRECT("各月内訳表!J" &amp; 17+15*(B9-1)))</f>
        <v/>
      </c>
      <c r="E14" s="84" t="str">
        <f t="shared" ca="1" si="0"/>
        <v/>
      </c>
      <c r="F14" s="76"/>
      <c r="G14" s="97"/>
      <c r="H14" s="160" t="str" cm="1">
        <f t="array" aca="1" ref="H14" ca="1">IF(D14="","",INDIRECT("各月内訳表!V" &amp; 17+15*(B9-1)))</f>
        <v/>
      </c>
      <c r="I14" s="161"/>
      <c r="J14" s="162"/>
      <c r="K14" s="77"/>
      <c r="L14" s="1" t="s">
        <v>152</v>
      </c>
      <c r="M14" s="93" t="str">
        <f>IF(F14="","",IF(入力ボックス!$C$7&lt;F14,"完了日より後",IF(#REF!&gt;F14,"発注と支払の日付が前後","○")))</f>
        <v/>
      </c>
    </row>
    <row r="15" spans="2:14" ht="14.25" customHeight="1">
      <c r="C15" s="83" t="str">
        <f ca="1">IF($D15="","","1-" &amp; $B9 &amp; "_"&amp;各月内訳表!K$8)</f>
        <v/>
      </c>
      <c r="D15" s="84" t="str" cm="1">
        <f t="array" aca="1" ref="D15" ca="1">IF(INDIRECT("各月内訳表!K" &amp; 17+15*(B9-1))="","",INDIRECT("各月内訳表!K" &amp; 17+15*(B9-1)))</f>
        <v/>
      </c>
      <c r="E15" s="84" t="str">
        <f t="shared" ca="1" si="0"/>
        <v/>
      </c>
      <c r="F15" s="76"/>
      <c r="G15" s="97"/>
      <c r="H15" s="160" t="str" cm="1">
        <f t="array" aca="1" ref="H15" ca="1">IF(D15="","",INDIRECT("各月内訳表!W" &amp; 17+15*(B9-1)))</f>
        <v/>
      </c>
      <c r="I15" s="161"/>
      <c r="J15" s="162"/>
      <c r="K15" s="77"/>
      <c r="M15" s="93" t="str">
        <f>IF(F15="","",IF(入力ボックス!$C$7&lt;F15,"完了日より後",IF(#REF!&gt;F15,"発注と支払の日付が前後","○")))</f>
        <v/>
      </c>
    </row>
    <row r="16" spans="2:14" ht="14.25" customHeight="1">
      <c r="C16" s="85" t="str">
        <f ca="1">IF($D16="","","1-" &amp; $B9 &amp; "_"&amp;各月内訳表!L$8)</f>
        <v/>
      </c>
      <c r="D16" s="86" t="str" cm="1">
        <f t="array" aca="1" ref="D16" ca="1">IF(INDIRECT("各月内訳表!L" &amp; 17+15*(B9-1))="","",INDIRECT("各月内訳表!L" &amp; 17+15*(B9-1)))</f>
        <v/>
      </c>
      <c r="E16" s="86" t="str">
        <f t="shared" ca="1" si="0"/>
        <v/>
      </c>
      <c r="F16" s="76"/>
      <c r="G16" s="98"/>
      <c r="H16" s="160" t="str" cm="1">
        <f t="array" aca="1" ref="H16" ca="1">IF(D16="","",INDIRECT("各月内訳表!X" &amp; 17+15*(B9-1)))</f>
        <v/>
      </c>
      <c r="I16" s="161"/>
      <c r="J16" s="162"/>
      <c r="K16" s="77"/>
      <c r="M16" s="93" t="str">
        <f>IF(F16="","",IF(入力ボックス!$C$7&lt;F16,"完了日より後",IF(#REF!&gt;F16,"発注と支払の日付が前後","○")))</f>
        <v/>
      </c>
    </row>
    <row r="17" spans="2:13" ht="14.25" customHeight="1">
      <c r="C17" s="87"/>
      <c r="D17" s="88"/>
      <c r="E17" s="88"/>
      <c r="F17" s="89"/>
      <c r="G17" s="99"/>
      <c r="H17" s="154"/>
      <c r="I17" s="155"/>
      <c r="J17" s="156"/>
      <c r="K17" s="88"/>
      <c r="M17" s="93" t="str">
        <f>IF(F17="","",IF(入力ボックス!$C$7&lt;F17,"完了日より後",IF(#REF!&gt;F17,"発注と支払の日付が前後","○")))</f>
        <v/>
      </c>
    </row>
    <row r="18" spans="2:13" ht="14.25" customHeight="1">
      <c r="B18" s="45">
        <f>B9+1</f>
        <v>2</v>
      </c>
      <c r="C18" s="81" t="str">
        <f ca="1">IF($D18="","","1-" &amp; $B18 &amp; "_"&amp;各月内訳表!E$8)</f>
        <v/>
      </c>
      <c r="D18" s="82" t="str" cm="1">
        <f t="array" aca="1" ref="D18" ca="1">IF(INDIRECT("各月内訳表!E" &amp; 17+15*(B18-1))="","",INDIRECT("各月内訳表!E" &amp; 17+15*(B18-1)))</f>
        <v/>
      </c>
      <c r="E18" s="82" t="str">
        <f ca="1">IF(ISBLANK(D18),"",D18)</f>
        <v/>
      </c>
      <c r="F18" s="128"/>
      <c r="G18" s="96" t="str" cm="1">
        <f t="array" aca="1" ref="G18" ca="1">IF(INDIRECT("各月内訳表!E"&amp;5+15*(B18-1))="","",HYPERLINK("#各月内訳表!E"&amp;5+15*(B18-1),INDIRECT("各月内訳表!E"&amp;5+15*(B18-1))))</f>
        <v/>
      </c>
      <c r="H18" s="163" t="str" cm="1">
        <f t="array" aca="1" ref="H18" ca="1">IF(D18="","",INDIRECT("各月内訳表!Q" &amp; 17+15*(B18-1)))</f>
        <v/>
      </c>
      <c r="I18" s="164"/>
      <c r="J18" s="165"/>
      <c r="K18" s="77"/>
      <c r="M18" s="93" t="str">
        <f>IF(F18="","",IF(入力ボックス!$C$8&lt;F18,"完了日より後",IF(#REF!&gt;F18,"発注と支払の日付が前後","○")))</f>
        <v/>
      </c>
    </row>
    <row r="19" spans="2:13" ht="14.25" customHeight="1">
      <c r="C19" s="83" t="str">
        <f ca="1">IF($D19="","","1-" &amp; $B18 &amp; "_"&amp;各月内訳表!F$8)</f>
        <v/>
      </c>
      <c r="D19" s="84" t="str" cm="1">
        <f t="array" aca="1" ref="D19" ca="1">IF(INDIRECT("各月内訳表!F" &amp; 17+15*(B18-1))="","",INDIRECT("各月内訳表!F" &amp; 17+15*(B18-1)))</f>
        <v/>
      </c>
      <c r="E19" s="84" t="str">
        <f t="shared" ref="E19:E25" ca="1" si="1">IF(ISBLANK(D19),"",D19)</f>
        <v/>
      </c>
      <c r="F19" s="129"/>
      <c r="G19" s="100"/>
      <c r="H19" s="160" t="str" cm="1">
        <f t="array" aca="1" ref="H19" ca="1">IF(D19="","",INDIRECT("各月内訳表!R" &amp; 17+15*(B18-1)))</f>
        <v/>
      </c>
      <c r="I19" s="161"/>
      <c r="J19" s="162"/>
      <c r="K19" s="77"/>
      <c r="M19" s="93" t="str">
        <f>IF(F19="","",IF(入力ボックス!$C$7&lt;F19,"完了日より後",IF(#REF!&gt;F19,"発注と支払の日付が前後","○")))</f>
        <v/>
      </c>
    </row>
    <row r="20" spans="2:13" ht="14.25" customHeight="1">
      <c r="C20" s="83" t="str">
        <f ca="1">IF($D20="","","1-" &amp; $B18 &amp; "_"&amp;各月内訳表!G$8)</f>
        <v/>
      </c>
      <c r="D20" s="84" t="str" cm="1">
        <f t="array" aca="1" ref="D20" ca="1">IF(INDIRECT("各月内訳表!G" &amp; 17+15*(B18-1))="","",INDIRECT("各月内訳表!G" &amp; 17+15*(B18-1)))</f>
        <v/>
      </c>
      <c r="E20" s="84" t="str">
        <f t="shared" ca="1" si="1"/>
        <v/>
      </c>
      <c r="F20" s="76"/>
      <c r="G20" s="97"/>
      <c r="H20" s="160" t="str" cm="1">
        <f t="array" aca="1" ref="H20" ca="1">IF(D20="","",INDIRECT("各月内訳表!S" &amp; 17+15*(B18-1)))</f>
        <v/>
      </c>
      <c r="I20" s="161"/>
      <c r="J20" s="162"/>
      <c r="K20" s="77"/>
      <c r="M20" s="93" t="str">
        <f>IF(F20="","",IF(入力ボックス!$C$7&lt;F20,"完了日より後",IF(#REF!&gt;F20,"発注と支払の日付が前後","○")))</f>
        <v/>
      </c>
    </row>
    <row r="21" spans="2:13" ht="14.25" customHeight="1">
      <c r="C21" s="83" t="str">
        <f ca="1">IF($D21="","","1-" &amp; $B18 &amp; "_"&amp;各月内訳表!H$8)</f>
        <v/>
      </c>
      <c r="D21" s="84" t="str" cm="1">
        <f t="array" aca="1" ref="D21" ca="1">IF(INDIRECT("各月内訳表!H" &amp; 17+15*(B18-1))="","",INDIRECT("各月内訳表!H" &amp; 17+15*(B18-1)))</f>
        <v/>
      </c>
      <c r="E21" s="84" t="str">
        <f t="shared" ca="1" si="1"/>
        <v/>
      </c>
      <c r="F21" s="76"/>
      <c r="G21" s="97"/>
      <c r="H21" s="160" t="str" cm="1">
        <f t="array" aca="1" ref="H21" ca="1">IF(D21="","",INDIRECT("各月内訳表!T" &amp; 17+15*(B18-1)))</f>
        <v/>
      </c>
      <c r="I21" s="161"/>
      <c r="J21" s="162"/>
      <c r="K21" s="77"/>
      <c r="M21" s="93" t="str">
        <f>IF(F21="","",IF(入力ボックス!$C$7&lt;F21,"完了日より後",IF(#REF!&gt;F21,"発注と支払の日付が前後","○")))</f>
        <v/>
      </c>
    </row>
    <row r="22" spans="2:13" ht="14.25" customHeight="1">
      <c r="C22" s="83" t="str">
        <f ca="1">IF($D22="","","1-" &amp; $B18 &amp; "_"&amp;各月内訳表!I$8)</f>
        <v/>
      </c>
      <c r="D22" s="84" t="str" cm="1">
        <f t="array" aca="1" ref="D22" ca="1">IF(INDIRECT("各月内訳表!I" &amp; 17+15*(B18-1))="","",INDIRECT("各月内訳表!I" &amp; 17+15*(B18-1)))</f>
        <v/>
      </c>
      <c r="E22" s="84" t="str">
        <f t="shared" ca="1" si="1"/>
        <v/>
      </c>
      <c r="F22" s="76"/>
      <c r="G22" s="97"/>
      <c r="H22" s="160" t="str" cm="1">
        <f t="array" aca="1" ref="H22" ca="1">IF(D22="","",INDIRECT("各月内訳表!U" &amp; 17+15*(B18-1)))</f>
        <v/>
      </c>
      <c r="I22" s="161"/>
      <c r="J22" s="162"/>
      <c r="K22" s="77"/>
      <c r="M22" s="93" t="str">
        <f>IF(F22="","",IF(入力ボックス!$C$7&lt;F22,"完了日より後",IF(#REF!&gt;F22,"発注と支払の日付が前後","○")))</f>
        <v/>
      </c>
    </row>
    <row r="23" spans="2:13" ht="14.25" customHeight="1">
      <c r="C23" s="83" t="str">
        <f ca="1">IF($D23="","","1-" &amp; $B18 &amp; "_"&amp;各月内訳表!J$8)</f>
        <v/>
      </c>
      <c r="D23" s="84" t="str" cm="1">
        <f t="array" aca="1" ref="D23" ca="1">IF(INDIRECT("各月内訳表!J" &amp; 17+15*(B18-1))="","",INDIRECT("各月内訳表!J" &amp; 17+15*(B18-1)))</f>
        <v/>
      </c>
      <c r="E23" s="84" t="str">
        <f t="shared" ca="1" si="1"/>
        <v/>
      </c>
      <c r="F23" s="76"/>
      <c r="G23" s="97"/>
      <c r="H23" s="160" t="str" cm="1">
        <f t="array" aca="1" ref="H23" ca="1">IF(D23="","",INDIRECT("各月内訳表!V" &amp; 17+15*(B18-1)))</f>
        <v/>
      </c>
      <c r="I23" s="161"/>
      <c r="J23" s="162"/>
      <c r="K23" s="77"/>
      <c r="M23" s="93" t="str">
        <f>IF(F23="","",IF(入力ボックス!$C$7&lt;F23,"完了日より後",IF(#REF!&gt;F23,"発注と支払の日付が前後","○")))</f>
        <v/>
      </c>
    </row>
    <row r="24" spans="2:13" ht="14.25" customHeight="1">
      <c r="C24" s="83" t="str">
        <f ca="1">IF($D24="","","1-" &amp; $B18 &amp; "_"&amp;各月内訳表!K$8)</f>
        <v/>
      </c>
      <c r="D24" s="84" t="str" cm="1">
        <f t="array" aca="1" ref="D24" ca="1">IF(INDIRECT("各月内訳表!K" &amp; 17+15*(B18-1))="","",INDIRECT("各月内訳表!K" &amp; 17+15*(B18-1)))</f>
        <v/>
      </c>
      <c r="E24" s="84" t="str">
        <f t="shared" ca="1" si="1"/>
        <v/>
      </c>
      <c r="F24" s="76"/>
      <c r="G24" s="97"/>
      <c r="H24" s="160" t="str" cm="1">
        <f t="array" aca="1" ref="H24" ca="1">IF(D24="","",INDIRECT("各月内訳表!W" &amp; 17+15*(B18-1)))</f>
        <v/>
      </c>
      <c r="I24" s="161"/>
      <c r="J24" s="162"/>
      <c r="K24" s="77"/>
      <c r="M24" s="93" t="str">
        <f>IF(F24="","",IF(入力ボックス!$C$7&lt;F24,"完了日より後",IF(#REF!&gt;F24,"発注と支払の日付が前後","○")))</f>
        <v/>
      </c>
    </row>
    <row r="25" spans="2:13" ht="14.25" customHeight="1">
      <c r="C25" s="85" t="str">
        <f ca="1">IF($D25="","","1-" &amp; $B18 &amp; "_"&amp;各月内訳表!L$8)</f>
        <v/>
      </c>
      <c r="D25" s="86" t="str" cm="1">
        <f t="array" aca="1" ref="D25" ca="1">IF(INDIRECT("各月内訳表!L" &amp; 17+15*(B18-1))="","",INDIRECT("各月内訳表!L" &amp; 17+15*(B18-1)))</f>
        <v/>
      </c>
      <c r="E25" s="86" t="str">
        <f t="shared" ca="1" si="1"/>
        <v/>
      </c>
      <c r="F25" s="76"/>
      <c r="G25" s="98"/>
      <c r="H25" s="160" t="str" cm="1">
        <f t="array" aca="1" ref="H25" ca="1">IF(D25="","",INDIRECT("各月内訳表!X" &amp; 17+15*(B18-1)))</f>
        <v/>
      </c>
      <c r="I25" s="161"/>
      <c r="J25" s="162"/>
      <c r="K25" s="77"/>
      <c r="M25" s="93" t="str">
        <f>IF(F25="","",IF(入力ボックス!$C$7&lt;F25,"完了日より後",IF(#REF!&gt;F25,"発注と支払の日付が前後","○")))</f>
        <v/>
      </c>
    </row>
    <row r="26" spans="2:13" ht="14.25" customHeight="1">
      <c r="C26" s="87"/>
      <c r="D26" s="88"/>
      <c r="E26" s="88"/>
      <c r="F26" s="89"/>
      <c r="G26" s="99"/>
      <c r="H26" s="154"/>
      <c r="I26" s="155"/>
      <c r="J26" s="156"/>
      <c r="K26" s="88"/>
      <c r="M26" s="93" t="str">
        <f>IF(F26="","",IF(入力ボックス!$C$7&lt;F26,"完了日より後",IF(#REF!&gt;F26,"発注と支払の日付が前後","○")))</f>
        <v/>
      </c>
    </row>
    <row r="27" spans="2:13" ht="14.25" customHeight="1">
      <c r="B27" s="45">
        <f>B18+1</f>
        <v>3</v>
      </c>
      <c r="C27" s="81" t="str">
        <f ca="1">IF($D27="","","1-" &amp; $B27 &amp; "_"&amp;各月内訳表!E$8)</f>
        <v/>
      </c>
      <c r="D27" s="82" t="str" cm="1">
        <f t="array" aca="1" ref="D27" ca="1">IF(INDIRECT("各月内訳表!E" &amp; 17+15*(B27-1))="","",INDIRECT("各月内訳表!E" &amp; 17+15*(B27-1)))</f>
        <v/>
      </c>
      <c r="E27" s="82" t="str">
        <f ca="1">IF(ISBLANK(D27),"",D27)</f>
        <v/>
      </c>
      <c r="F27" s="128"/>
      <c r="G27" s="96" t="str" cm="1">
        <f t="array" aca="1" ref="G27" ca="1">IF(INDIRECT("各月内訳表!E"&amp;5+15*(B27-1))="","",HYPERLINK("#各月内訳表!E"&amp;5+15*(B27-1),INDIRECT("各月内訳表!E"&amp;5+15*(B27-1))))</f>
        <v/>
      </c>
      <c r="H27" s="163" t="str" cm="1">
        <f t="array" aca="1" ref="H27" ca="1">IF(D27="","",INDIRECT("各月内訳表!Q" &amp; 17+15*(B27-1)))</f>
        <v/>
      </c>
      <c r="I27" s="164"/>
      <c r="J27" s="165"/>
      <c r="K27" s="77"/>
      <c r="M27" s="93" t="str">
        <f>IF(F27="","",IF(入力ボックス!$C$8&lt;F27,"完了日より後",IF(#REF!&gt;F27,"発注と支払の日付が前後","○")))</f>
        <v/>
      </c>
    </row>
    <row r="28" spans="2:13" ht="14.25" customHeight="1">
      <c r="C28" s="83" t="str">
        <f ca="1">IF($D28="","","1-" &amp; $B27 &amp; "_"&amp;各月内訳表!F$8)</f>
        <v/>
      </c>
      <c r="D28" s="84" t="str" cm="1">
        <f t="array" aca="1" ref="D28" ca="1">IF(INDIRECT("各月内訳表!F" &amp; 17+15*(B27-1))="","",INDIRECT("各月内訳表!F" &amp; 17+15*(B27-1)))</f>
        <v/>
      </c>
      <c r="E28" s="84" t="str">
        <f t="shared" ref="E28:E34" ca="1" si="2">IF(ISBLANK(D28),"",D28)</f>
        <v/>
      </c>
      <c r="F28" s="129"/>
      <c r="G28" s="100"/>
      <c r="H28" s="160" t="str" cm="1">
        <f t="array" aca="1" ref="H28" ca="1">IF(D28="","",INDIRECT("各月内訳表!R" &amp; 17+15*(B27-1)))</f>
        <v/>
      </c>
      <c r="I28" s="161"/>
      <c r="J28" s="162"/>
      <c r="K28" s="77"/>
      <c r="M28" s="93" t="str">
        <f>IF(F28="","",IF(入力ボックス!$C$7&lt;F28,"完了日より後",IF(#REF!&gt;F28,"発注と支払の日付が前後","○")))</f>
        <v/>
      </c>
    </row>
    <row r="29" spans="2:13" ht="14.25" customHeight="1">
      <c r="C29" s="83" t="str">
        <f ca="1">IF($D29="","","1-" &amp; $B27 &amp; "_"&amp;各月内訳表!G$8)</f>
        <v/>
      </c>
      <c r="D29" s="84" t="str" cm="1">
        <f t="array" aca="1" ref="D29" ca="1">IF(INDIRECT("各月内訳表!G" &amp; 17+15*(B27-1))="","",INDIRECT("各月内訳表!G" &amp; 17+15*(B27-1)))</f>
        <v/>
      </c>
      <c r="E29" s="84" t="str">
        <f t="shared" ca="1" si="2"/>
        <v/>
      </c>
      <c r="F29" s="76"/>
      <c r="G29" s="97"/>
      <c r="H29" s="160" t="str" cm="1">
        <f t="array" aca="1" ref="H29" ca="1">IF(D29="","",INDIRECT("各月内訳表!S" &amp; 17+15*(B27-1)))</f>
        <v/>
      </c>
      <c r="I29" s="161"/>
      <c r="J29" s="162"/>
      <c r="K29" s="77"/>
      <c r="M29" s="93" t="str">
        <f>IF(F29="","",IF(入力ボックス!$C$7&lt;F29,"完了日より後",IF(#REF!&gt;F29,"発注と支払の日付が前後","○")))</f>
        <v/>
      </c>
    </row>
    <row r="30" spans="2:13" ht="14.25" customHeight="1">
      <c r="C30" s="83" t="str">
        <f ca="1">IF($D30="","","1-" &amp; $B27 &amp; "_"&amp;各月内訳表!H$8)</f>
        <v/>
      </c>
      <c r="D30" s="84" t="str" cm="1">
        <f t="array" aca="1" ref="D30" ca="1">IF(INDIRECT("各月内訳表!H" &amp; 17+15*(B27-1))="","",INDIRECT("各月内訳表!H" &amp; 17+15*(B27-1)))</f>
        <v/>
      </c>
      <c r="E30" s="84" t="str">
        <f t="shared" ca="1" si="2"/>
        <v/>
      </c>
      <c r="F30" s="76"/>
      <c r="G30" s="97"/>
      <c r="H30" s="160" t="str" cm="1">
        <f t="array" aca="1" ref="H30" ca="1">IF(D30="","",INDIRECT("各月内訳表!T" &amp; 17+15*(B27-1)))</f>
        <v/>
      </c>
      <c r="I30" s="161"/>
      <c r="J30" s="162"/>
      <c r="K30" s="77"/>
      <c r="M30" s="93" t="str">
        <f>IF(F30="","",IF(入力ボックス!$C$7&lt;F30,"完了日より後",IF(#REF!&gt;F30,"発注と支払の日付が前後","○")))</f>
        <v/>
      </c>
    </row>
    <row r="31" spans="2:13" ht="14.25" customHeight="1">
      <c r="C31" s="83" t="str">
        <f ca="1">IF($D31="","","1-" &amp; $B27 &amp; "_"&amp;各月内訳表!I$8)</f>
        <v/>
      </c>
      <c r="D31" s="84" t="str" cm="1">
        <f t="array" aca="1" ref="D31" ca="1">IF(INDIRECT("各月内訳表!I" &amp; 17+15*(B27-1))="","",INDIRECT("各月内訳表!I" &amp; 17+15*(B27-1)))</f>
        <v/>
      </c>
      <c r="E31" s="84" t="str">
        <f t="shared" ca="1" si="2"/>
        <v/>
      </c>
      <c r="F31" s="76"/>
      <c r="G31" s="97"/>
      <c r="H31" s="160" t="str" cm="1">
        <f t="array" aca="1" ref="H31" ca="1">IF(D31="","",INDIRECT("各月内訳表!U" &amp; 17+15*(B27-1)))</f>
        <v/>
      </c>
      <c r="I31" s="161"/>
      <c r="J31" s="162"/>
      <c r="K31" s="77"/>
      <c r="M31" s="93" t="str">
        <f>IF(F31="","",IF(入力ボックス!$C$7&lt;F31,"完了日より後",IF(#REF!&gt;F31,"発注と支払の日付が前後","○")))</f>
        <v/>
      </c>
    </row>
    <row r="32" spans="2:13" ht="14.25" customHeight="1">
      <c r="C32" s="83" t="str">
        <f ca="1">IF($D32="","","1-" &amp; $B27 &amp; "_"&amp;各月内訳表!J$8)</f>
        <v/>
      </c>
      <c r="D32" s="84" t="str" cm="1">
        <f t="array" aca="1" ref="D32" ca="1">IF(INDIRECT("各月内訳表!J" &amp; 17+15*(B27-1))="","",INDIRECT("各月内訳表!J" &amp; 17+15*(B27-1)))</f>
        <v/>
      </c>
      <c r="E32" s="84" t="str">
        <f t="shared" ca="1" si="2"/>
        <v/>
      </c>
      <c r="F32" s="76"/>
      <c r="G32" s="97"/>
      <c r="H32" s="160" t="str" cm="1">
        <f t="array" aca="1" ref="H32" ca="1">IF(D32="","",INDIRECT("各月内訳表!V" &amp; 17+15*(B27-1)))</f>
        <v/>
      </c>
      <c r="I32" s="161"/>
      <c r="J32" s="162"/>
      <c r="K32" s="77"/>
      <c r="M32" s="93" t="str">
        <f>IF(F32="","",IF(入力ボックス!$C$7&lt;F32,"完了日より後",IF(#REF!&gt;F32,"発注と支払の日付が前後","○")))</f>
        <v/>
      </c>
    </row>
    <row r="33" spans="2:13" ht="14.25" customHeight="1">
      <c r="C33" s="83" t="str">
        <f ca="1">IF($D33="","","1-" &amp; $B27 &amp; "_"&amp;各月内訳表!K$8)</f>
        <v/>
      </c>
      <c r="D33" s="84" t="str" cm="1">
        <f t="array" aca="1" ref="D33" ca="1">IF(INDIRECT("各月内訳表!K" &amp; 17+15*(B27-1))="","",INDIRECT("各月内訳表!K" &amp; 17+15*(B27-1)))</f>
        <v/>
      </c>
      <c r="E33" s="84" t="str">
        <f t="shared" ca="1" si="2"/>
        <v/>
      </c>
      <c r="F33" s="76"/>
      <c r="G33" s="97"/>
      <c r="H33" s="160" t="str" cm="1">
        <f t="array" aca="1" ref="H33" ca="1">IF(D33="","",INDIRECT("各月内訳表!W" &amp; 17+15*(B27-1)))</f>
        <v/>
      </c>
      <c r="I33" s="161"/>
      <c r="J33" s="162"/>
      <c r="K33" s="77"/>
      <c r="M33" s="93" t="str">
        <f>IF(F33="","",IF(入力ボックス!$C$7&lt;F33,"完了日より後",IF(#REF!&gt;F33,"発注と支払の日付が前後","○")))</f>
        <v/>
      </c>
    </row>
    <row r="34" spans="2:13" ht="14.25" customHeight="1">
      <c r="C34" s="85" t="str">
        <f ca="1">IF($D34="","","1-" &amp; $B27 &amp; "_"&amp;各月内訳表!L$8)</f>
        <v/>
      </c>
      <c r="D34" s="86" t="str" cm="1">
        <f t="array" aca="1" ref="D34" ca="1">IF(INDIRECT("各月内訳表!L" &amp; 17+15*(B27-1))="","",INDIRECT("各月内訳表!L" &amp; 17+15*(B27-1)))</f>
        <v/>
      </c>
      <c r="E34" s="86" t="str">
        <f t="shared" ca="1" si="2"/>
        <v/>
      </c>
      <c r="F34" s="76"/>
      <c r="G34" s="98"/>
      <c r="H34" s="160" t="str" cm="1">
        <f t="array" aca="1" ref="H34" ca="1">IF(D34="","",INDIRECT("各月内訳表!X" &amp; 17+15*(B27-1)))</f>
        <v/>
      </c>
      <c r="I34" s="161"/>
      <c r="J34" s="162"/>
      <c r="K34" s="77"/>
      <c r="M34" s="93" t="str">
        <f>IF(F34="","",IF(入力ボックス!$C$7&lt;F34,"完了日より後",IF(#REF!&gt;F34,"発注と支払の日付が前後","○")))</f>
        <v/>
      </c>
    </row>
    <row r="35" spans="2:13" ht="14.25" customHeight="1">
      <c r="C35" s="87"/>
      <c r="D35" s="88"/>
      <c r="E35" s="88"/>
      <c r="F35" s="89"/>
      <c r="G35" s="99"/>
      <c r="H35" s="154"/>
      <c r="I35" s="155"/>
      <c r="J35" s="156"/>
      <c r="K35" s="88"/>
      <c r="M35" s="93" t="str">
        <f>IF(F35="","",IF(入力ボックス!$C$7&lt;F35,"完了日より後",IF(#REF!&gt;F35,"発注と支払の日付が前後","○")))</f>
        <v/>
      </c>
    </row>
    <row r="36" spans="2:13" ht="14.25" customHeight="1">
      <c r="B36" s="45">
        <f>B27+1</f>
        <v>4</v>
      </c>
      <c r="C36" s="81" t="str">
        <f ca="1">IF($D36="","","1-" &amp; $B36 &amp; "_"&amp;各月内訳表!E$8)</f>
        <v/>
      </c>
      <c r="D36" s="82" t="str" cm="1">
        <f t="array" aca="1" ref="D36" ca="1">IF(INDIRECT("各月内訳表!E" &amp; 17+15*(B36-1))="","",INDIRECT("各月内訳表!E" &amp; 17+15*(B36-1)))</f>
        <v/>
      </c>
      <c r="E36" s="82" t="str">
        <f ca="1">IF(ISBLANK(D36),"",D36)</f>
        <v/>
      </c>
      <c r="F36" s="128"/>
      <c r="G36" s="96" t="str" cm="1">
        <f t="array" aca="1" ref="G36" ca="1">IF(INDIRECT("各月内訳表!E"&amp;5+15*(B36-1))="","",HYPERLINK("#各月内訳表!E"&amp;5+15*(B36-1),INDIRECT("各月内訳表!E"&amp;5+15*(B36-1))))</f>
        <v/>
      </c>
      <c r="H36" s="163" t="str" cm="1">
        <f t="array" aca="1" ref="H36" ca="1">IF(D36="","",INDIRECT("各月内訳表!Q" &amp; 17+15*(B36-1)))</f>
        <v/>
      </c>
      <c r="I36" s="164"/>
      <c r="J36" s="165"/>
      <c r="K36" s="77"/>
      <c r="M36" s="93" t="str">
        <f>IF(F36="","",IF(入力ボックス!$C$8&lt;F36,"完了日より後",IF(#REF!&gt;F36,"発注と支払の日付が前後","○")))</f>
        <v/>
      </c>
    </row>
    <row r="37" spans="2:13" ht="14.25" customHeight="1">
      <c r="C37" s="83" t="str">
        <f ca="1">IF($D37="","","1-" &amp; $B36 &amp; "_"&amp;各月内訳表!F$8)</f>
        <v/>
      </c>
      <c r="D37" s="84" t="str" cm="1">
        <f t="array" aca="1" ref="D37" ca="1">IF(INDIRECT("各月内訳表!F" &amp; 17+15*(B36-1))="","",INDIRECT("各月内訳表!F" &amp; 17+15*(B36-1)))</f>
        <v/>
      </c>
      <c r="E37" s="84" t="str">
        <f t="shared" ref="E37:E43" ca="1" si="3">IF(ISBLANK(D37),"",D37)</f>
        <v/>
      </c>
      <c r="F37" s="129"/>
      <c r="G37" s="100"/>
      <c r="H37" s="160" t="str" cm="1">
        <f t="array" aca="1" ref="H37" ca="1">IF(D37="","",INDIRECT("各月内訳表!R" &amp; 17+15*(B36-1)))</f>
        <v/>
      </c>
      <c r="I37" s="161"/>
      <c r="J37" s="162"/>
      <c r="K37" s="77"/>
      <c r="M37" s="93" t="str">
        <f>IF(F37="","",IF(入力ボックス!$C$7&lt;F37,"完了日より後",IF(#REF!&gt;F37,"発注と支払の日付が前後","○")))</f>
        <v/>
      </c>
    </row>
    <row r="38" spans="2:13" ht="14.25" customHeight="1">
      <c r="C38" s="83" t="str">
        <f ca="1">IF($D38="","","1-" &amp; $B36 &amp; "_"&amp;各月内訳表!G$8)</f>
        <v/>
      </c>
      <c r="D38" s="84" t="str" cm="1">
        <f t="array" aca="1" ref="D38" ca="1">IF(INDIRECT("各月内訳表!G" &amp; 17+15*(B36-1))="","",INDIRECT("各月内訳表!G" &amp; 17+15*(B36-1)))</f>
        <v/>
      </c>
      <c r="E38" s="84" t="str">
        <f t="shared" ca="1" si="3"/>
        <v/>
      </c>
      <c r="F38" s="76"/>
      <c r="G38" s="97"/>
      <c r="H38" s="160" t="str" cm="1">
        <f t="array" aca="1" ref="H38" ca="1">IF(D38="","",INDIRECT("各月内訳表!S" &amp; 17+15*(B36-1)))</f>
        <v/>
      </c>
      <c r="I38" s="161"/>
      <c r="J38" s="162"/>
      <c r="K38" s="77"/>
      <c r="M38" s="93" t="str">
        <f>IF(F38="","",IF(入力ボックス!$C$7&lt;F38,"完了日より後",IF(#REF!&gt;F38,"発注と支払の日付が前後","○")))</f>
        <v/>
      </c>
    </row>
    <row r="39" spans="2:13" ht="14.25" customHeight="1">
      <c r="C39" s="83" t="str">
        <f ca="1">IF($D39="","","1-" &amp; $B36 &amp; "_"&amp;各月内訳表!H$8)</f>
        <v/>
      </c>
      <c r="D39" s="84" t="str" cm="1">
        <f t="array" aca="1" ref="D39" ca="1">IF(INDIRECT("各月内訳表!H" &amp; 17+15*(B36-1))="","",INDIRECT("各月内訳表!H" &amp; 17+15*(B36-1)))</f>
        <v/>
      </c>
      <c r="E39" s="84" t="str">
        <f t="shared" ca="1" si="3"/>
        <v/>
      </c>
      <c r="F39" s="76"/>
      <c r="G39" s="97"/>
      <c r="H39" s="160" t="str" cm="1">
        <f t="array" aca="1" ref="H39" ca="1">IF(D39="","",INDIRECT("各月内訳表!T" &amp; 17+15*(B36-1)))</f>
        <v/>
      </c>
      <c r="I39" s="161"/>
      <c r="J39" s="162"/>
      <c r="K39" s="77"/>
      <c r="M39" s="93" t="str">
        <f>IF(F39="","",IF(入力ボックス!$C$7&lt;F39,"完了日より後",IF(#REF!&gt;F39,"発注と支払の日付が前後","○")))</f>
        <v/>
      </c>
    </row>
    <row r="40" spans="2:13" ht="14.25" customHeight="1">
      <c r="C40" s="83" t="str">
        <f ca="1">IF($D40="","","1-" &amp; $B36 &amp; "_"&amp;各月内訳表!I$8)</f>
        <v/>
      </c>
      <c r="D40" s="84" t="str" cm="1">
        <f t="array" aca="1" ref="D40" ca="1">IF(INDIRECT("各月内訳表!I" &amp; 17+15*(B36-1))="","",INDIRECT("各月内訳表!I" &amp; 17+15*(B36-1)))</f>
        <v/>
      </c>
      <c r="E40" s="84" t="str">
        <f t="shared" ca="1" si="3"/>
        <v/>
      </c>
      <c r="F40" s="76"/>
      <c r="G40" s="97"/>
      <c r="H40" s="160" t="str" cm="1">
        <f t="array" aca="1" ref="H40" ca="1">IF(D40="","",INDIRECT("各月内訳表!U" &amp; 17+15*(B36-1)))</f>
        <v/>
      </c>
      <c r="I40" s="161"/>
      <c r="J40" s="162"/>
      <c r="K40" s="77"/>
      <c r="M40" s="93" t="str">
        <f>IF(F40="","",IF(入力ボックス!$C$7&lt;F40,"完了日より後",IF(#REF!&gt;F40,"発注と支払の日付が前後","○")))</f>
        <v/>
      </c>
    </row>
    <row r="41" spans="2:13" ht="14.25" customHeight="1">
      <c r="C41" s="83" t="str">
        <f ca="1">IF($D41="","","1-" &amp; $B36 &amp; "_"&amp;各月内訳表!J$8)</f>
        <v/>
      </c>
      <c r="D41" s="84" t="str" cm="1">
        <f t="array" aca="1" ref="D41" ca="1">IF(INDIRECT("各月内訳表!J" &amp; 17+15*(B36-1))="","",INDIRECT("各月内訳表!J" &amp; 17+15*(B36-1)))</f>
        <v/>
      </c>
      <c r="E41" s="84" t="str">
        <f t="shared" ca="1" si="3"/>
        <v/>
      </c>
      <c r="F41" s="76"/>
      <c r="G41" s="97"/>
      <c r="H41" s="160" t="str" cm="1">
        <f t="array" aca="1" ref="H41" ca="1">IF(D41="","",INDIRECT("各月内訳表!V" &amp; 17+15*(B36-1)))</f>
        <v/>
      </c>
      <c r="I41" s="161"/>
      <c r="J41" s="162"/>
      <c r="K41" s="77"/>
      <c r="M41" s="93" t="str">
        <f>IF(F41="","",IF(入力ボックス!$C$7&lt;F41,"完了日より後",IF(#REF!&gt;F41,"発注と支払の日付が前後","○")))</f>
        <v/>
      </c>
    </row>
    <row r="42" spans="2:13" ht="14.25" customHeight="1">
      <c r="C42" s="83" t="str">
        <f ca="1">IF($D42="","","1-" &amp; $B36 &amp; "_"&amp;各月内訳表!K$8)</f>
        <v/>
      </c>
      <c r="D42" s="84" t="str" cm="1">
        <f t="array" aca="1" ref="D42" ca="1">IF(INDIRECT("各月内訳表!K" &amp; 17+15*(B36-1))="","",INDIRECT("各月内訳表!K" &amp; 17+15*(B36-1)))</f>
        <v/>
      </c>
      <c r="E42" s="84" t="str">
        <f t="shared" ca="1" si="3"/>
        <v/>
      </c>
      <c r="F42" s="76"/>
      <c r="G42" s="97"/>
      <c r="H42" s="160" t="str" cm="1">
        <f t="array" aca="1" ref="H42" ca="1">IF(D42="","",INDIRECT("各月内訳表!W" &amp; 17+15*(B36-1)))</f>
        <v/>
      </c>
      <c r="I42" s="161"/>
      <c r="J42" s="162"/>
      <c r="K42" s="77"/>
      <c r="M42" s="93" t="str">
        <f>IF(F42="","",IF(入力ボックス!$C$7&lt;F42,"完了日より後",IF(#REF!&gt;F42,"発注と支払の日付が前後","○")))</f>
        <v/>
      </c>
    </row>
    <row r="43" spans="2:13" ht="14.25" customHeight="1">
      <c r="C43" s="85" t="str">
        <f ca="1">IF($D43="","","1-" &amp; $B36 &amp; "_"&amp;各月内訳表!L$8)</f>
        <v/>
      </c>
      <c r="D43" s="86" t="str" cm="1">
        <f t="array" aca="1" ref="D43" ca="1">IF(INDIRECT("各月内訳表!L" &amp; 17+15*(B36-1))="","",INDIRECT("各月内訳表!L" &amp; 17+15*(B36-1)))</f>
        <v/>
      </c>
      <c r="E43" s="86" t="str">
        <f t="shared" ca="1" si="3"/>
        <v/>
      </c>
      <c r="F43" s="76"/>
      <c r="G43" s="98"/>
      <c r="H43" s="160" t="str" cm="1">
        <f t="array" aca="1" ref="H43" ca="1">IF(D43="","",INDIRECT("各月内訳表!X" &amp; 17+15*(B36-1)))</f>
        <v/>
      </c>
      <c r="I43" s="161"/>
      <c r="J43" s="162"/>
      <c r="K43" s="77"/>
      <c r="M43" s="93" t="str">
        <f>IF(F43="","",IF(入力ボックス!$C$7&lt;F43,"完了日より後",IF(#REF!&gt;F43,"発注と支払の日付が前後","○")))</f>
        <v/>
      </c>
    </row>
    <row r="44" spans="2:13" ht="14.25" customHeight="1">
      <c r="C44" s="87"/>
      <c r="D44" s="88"/>
      <c r="E44" s="88"/>
      <c r="F44" s="89"/>
      <c r="G44" s="99"/>
      <c r="H44" s="154"/>
      <c r="I44" s="155"/>
      <c r="J44" s="156"/>
      <c r="K44" s="88"/>
      <c r="M44" s="93" t="str">
        <f>IF(F44="","",IF(入力ボックス!$C$7&lt;F44,"完了日より後",IF(#REF!&gt;F44,"発注と支払の日付が前後","○")))</f>
        <v/>
      </c>
    </row>
    <row r="45" spans="2:13" ht="14.25" customHeight="1">
      <c r="B45" s="45">
        <f>B36+1</f>
        <v>5</v>
      </c>
      <c r="C45" s="81" t="str">
        <f ca="1">IF($D45="","","1-" &amp; $B45 &amp; "_"&amp;各月内訳表!E$8)</f>
        <v/>
      </c>
      <c r="D45" s="82" t="str" cm="1">
        <f t="array" aca="1" ref="D45" ca="1">IF(INDIRECT("各月内訳表!E" &amp; 17+15*(B45-1))="","",INDIRECT("各月内訳表!E" &amp; 17+15*(B45-1)))</f>
        <v/>
      </c>
      <c r="E45" s="82" t="str">
        <f ca="1">IF(ISBLANK(D45),"",D45)</f>
        <v/>
      </c>
      <c r="F45" s="128"/>
      <c r="G45" s="96" t="str" cm="1">
        <f t="array" aca="1" ref="G45" ca="1">IF(INDIRECT("各月内訳表!E"&amp;5+15*(B45-1))="","",HYPERLINK("#各月内訳表!E"&amp;5+15*(B45-1),INDIRECT("各月内訳表!E"&amp;5+15*(B45-1))))</f>
        <v/>
      </c>
      <c r="H45" s="163" t="str" cm="1">
        <f t="array" aca="1" ref="H45" ca="1">IF(D45="","",INDIRECT("各月内訳表!Q" &amp; 17+15*(B45-1)))</f>
        <v/>
      </c>
      <c r="I45" s="164"/>
      <c r="J45" s="165"/>
      <c r="K45" s="77"/>
      <c r="M45" s="93" t="str">
        <f>IF(F45="","",IF(入力ボックス!$C$8&lt;F45,"完了日より後",IF(#REF!&gt;F45,"発注と支払の日付が前後","○")))</f>
        <v/>
      </c>
    </row>
    <row r="46" spans="2:13" ht="14.25" customHeight="1">
      <c r="C46" s="83" t="str">
        <f ca="1">IF($D46="","","1-" &amp; $B45 &amp; "_"&amp;各月内訳表!F$8)</f>
        <v/>
      </c>
      <c r="D46" s="84" t="str" cm="1">
        <f t="array" aca="1" ref="D46" ca="1">IF(INDIRECT("各月内訳表!F" &amp; 17+15*(B45-1))="","",INDIRECT("各月内訳表!F" &amp; 17+15*(B45-1)))</f>
        <v/>
      </c>
      <c r="E46" s="84" t="str">
        <f t="shared" ref="E46:E52" ca="1" si="4">IF(ISBLANK(D46),"",D46)</f>
        <v/>
      </c>
      <c r="F46" s="129"/>
      <c r="G46" s="100"/>
      <c r="H46" s="160" t="str" cm="1">
        <f t="array" aca="1" ref="H46" ca="1">IF(D46="","",INDIRECT("各月内訳表!R" &amp; 17+15*(B45-1)))</f>
        <v/>
      </c>
      <c r="I46" s="161"/>
      <c r="J46" s="162"/>
      <c r="K46" s="77"/>
      <c r="M46" s="93" t="str">
        <f>IF(F46="","",IF(入力ボックス!$C$7&lt;F46,"完了日より後",IF(#REF!&gt;F46,"発注と支払の日付が前後","○")))</f>
        <v/>
      </c>
    </row>
    <row r="47" spans="2:13" ht="14.25" customHeight="1">
      <c r="C47" s="83" t="str">
        <f ca="1">IF($D47="","","1-" &amp; $B45 &amp; "_"&amp;各月内訳表!G$8)</f>
        <v/>
      </c>
      <c r="D47" s="84" t="str" cm="1">
        <f t="array" aca="1" ref="D47" ca="1">IF(INDIRECT("各月内訳表!G" &amp; 17+15*(B45-1))="","",INDIRECT("各月内訳表!G" &amp; 17+15*(B45-1)))</f>
        <v/>
      </c>
      <c r="E47" s="84" t="str">
        <f t="shared" ca="1" si="4"/>
        <v/>
      </c>
      <c r="F47" s="76"/>
      <c r="G47" s="97"/>
      <c r="H47" s="160" t="str" cm="1">
        <f t="array" aca="1" ref="H47" ca="1">IF(D47="","",INDIRECT("各月内訳表!S" &amp; 17+15*(B45-1)))</f>
        <v/>
      </c>
      <c r="I47" s="161"/>
      <c r="J47" s="162"/>
      <c r="K47" s="77"/>
      <c r="M47" s="93" t="str">
        <f>IF(F47="","",IF(入力ボックス!$C$7&lt;F47,"完了日より後",IF(#REF!&gt;F47,"発注と支払の日付が前後","○")))</f>
        <v/>
      </c>
    </row>
    <row r="48" spans="2:13" ht="14.25" customHeight="1">
      <c r="C48" s="83" t="str">
        <f ca="1">IF($D48="","","1-" &amp; $B45 &amp; "_"&amp;各月内訳表!H$8)</f>
        <v/>
      </c>
      <c r="D48" s="84" t="str" cm="1">
        <f t="array" aca="1" ref="D48" ca="1">IF(INDIRECT("各月内訳表!H" &amp; 17+15*(B45-1))="","",INDIRECT("各月内訳表!H" &amp; 17+15*(B45-1)))</f>
        <v/>
      </c>
      <c r="E48" s="84" t="str">
        <f t="shared" ca="1" si="4"/>
        <v/>
      </c>
      <c r="F48" s="76"/>
      <c r="G48" s="97"/>
      <c r="H48" s="160" t="str" cm="1">
        <f t="array" aca="1" ref="H48" ca="1">IF(D48="","",INDIRECT("各月内訳表!T" &amp; 17+15*(B45-1)))</f>
        <v/>
      </c>
      <c r="I48" s="161"/>
      <c r="J48" s="162"/>
      <c r="K48" s="77"/>
      <c r="M48" s="93" t="str">
        <f>IF(F48="","",IF(入力ボックス!$C$7&lt;F48,"完了日より後",IF(#REF!&gt;F48,"発注と支払の日付が前後","○")))</f>
        <v/>
      </c>
    </row>
    <row r="49" spans="2:13" ht="14.25" customHeight="1">
      <c r="C49" s="83" t="str">
        <f ca="1">IF($D49="","","1-" &amp; $B45 &amp; "_"&amp;各月内訳表!I$8)</f>
        <v/>
      </c>
      <c r="D49" s="84" t="str" cm="1">
        <f t="array" aca="1" ref="D49" ca="1">IF(INDIRECT("各月内訳表!I" &amp; 17+15*(B45-1))="","",INDIRECT("各月内訳表!I" &amp; 17+15*(B45-1)))</f>
        <v/>
      </c>
      <c r="E49" s="84" t="str">
        <f t="shared" ca="1" si="4"/>
        <v/>
      </c>
      <c r="F49" s="76"/>
      <c r="G49" s="97"/>
      <c r="H49" s="160" t="str" cm="1">
        <f t="array" aca="1" ref="H49" ca="1">IF(D49="","",INDIRECT("各月内訳表!U" &amp; 17+15*(B45-1)))</f>
        <v/>
      </c>
      <c r="I49" s="161"/>
      <c r="J49" s="162"/>
      <c r="K49" s="77"/>
      <c r="M49" s="93" t="str">
        <f>IF(F49="","",IF(入力ボックス!$C$7&lt;F49,"完了日より後",IF(#REF!&gt;F49,"発注と支払の日付が前後","○")))</f>
        <v/>
      </c>
    </row>
    <row r="50" spans="2:13" ht="14.25" customHeight="1">
      <c r="C50" s="83" t="str">
        <f ca="1">IF($D50="","","1-" &amp; $B45 &amp; "_"&amp;各月内訳表!J$8)</f>
        <v/>
      </c>
      <c r="D50" s="84" t="str" cm="1">
        <f t="array" aca="1" ref="D50" ca="1">IF(INDIRECT("各月内訳表!J" &amp; 17+15*(B45-1))="","",INDIRECT("各月内訳表!J" &amp; 17+15*(B45-1)))</f>
        <v/>
      </c>
      <c r="E50" s="84" t="str">
        <f t="shared" ca="1" si="4"/>
        <v/>
      </c>
      <c r="F50" s="76"/>
      <c r="G50" s="97"/>
      <c r="H50" s="160" t="str" cm="1">
        <f t="array" aca="1" ref="H50" ca="1">IF(D50="","",INDIRECT("各月内訳表!V" &amp; 17+15*(B45-1)))</f>
        <v/>
      </c>
      <c r="I50" s="161"/>
      <c r="J50" s="162"/>
      <c r="K50" s="77"/>
      <c r="M50" s="93" t="str">
        <f>IF(F50="","",IF(入力ボックス!$C$7&lt;F50,"完了日より後",IF(#REF!&gt;F50,"発注と支払の日付が前後","○")))</f>
        <v/>
      </c>
    </row>
    <row r="51" spans="2:13" ht="14.25" customHeight="1">
      <c r="C51" s="83" t="str">
        <f ca="1">IF($D51="","","1-" &amp; $B45 &amp; "_"&amp;各月内訳表!K$8)</f>
        <v/>
      </c>
      <c r="D51" s="84" t="str" cm="1">
        <f t="array" aca="1" ref="D51" ca="1">IF(INDIRECT("各月内訳表!K" &amp; 17+15*(B45-1))="","",INDIRECT("各月内訳表!K" &amp; 17+15*(B45-1)))</f>
        <v/>
      </c>
      <c r="E51" s="84" t="str">
        <f t="shared" ca="1" si="4"/>
        <v/>
      </c>
      <c r="F51" s="76"/>
      <c r="G51" s="97"/>
      <c r="H51" s="160" t="str" cm="1">
        <f t="array" aca="1" ref="H51" ca="1">IF(D51="","",INDIRECT("各月内訳表!W" &amp; 17+15*(B45-1)))</f>
        <v/>
      </c>
      <c r="I51" s="161"/>
      <c r="J51" s="162"/>
      <c r="K51" s="77"/>
      <c r="M51" s="93" t="str">
        <f>IF(F51="","",IF(入力ボックス!$C$7&lt;F51,"完了日より後",IF(#REF!&gt;F51,"発注と支払の日付が前後","○")))</f>
        <v/>
      </c>
    </row>
    <row r="52" spans="2:13" ht="14.25" customHeight="1">
      <c r="C52" s="85" t="str">
        <f ca="1">IF($D52="","","1-" &amp; $B45 &amp; "_"&amp;各月内訳表!L$8)</f>
        <v/>
      </c>
      <c r="D52" s="86" t="str" cm="1">
        <f t="array" aca="1" ref="D52" ca="1">IF(INDIRECT("各月内訳表!L" &amp; 17+15*(B45-1))="","",INDIRECT("各月内訳表!L" &amp; 17+15*(B45-1)))</f>
        <v/>
      </c>
      <c r="E52" s="86" t="str">
        <f t="shared" ca="1" si="4"/>
        <v/>
      </c>
      <c r="F52" s="76"/>
      <c r="G52" s="98"/>
      <c r="H52" s="160" t="str" cm="1">
        <f t="array" aca="1" ref="H52" ca="1">IF(D52="","",INDIRECT("各月内訳表!X" &amp; 17+15*(B45-1)))</f>
        <v/>
      </c>
      <c r="I52" s="161"/>
      <c r="J52" s="162"/>
      <c r="K52" s="77"/>
      <c r="M52" s="93" t="str">
        <f>IF(F52="","",IF(入力ボックス!$C$7&lt;F52,"完了日より後",IF(#REF!&gt;F52,"発注と支払の日付が前後","○")))</f>
        <v/>
      </c>
    </row>
    <row r="53" spans="2:13" ht="14.25" customHeight="1">
      <c r="C53" s="87"/>
      <c r="D53" s="88"/>
      <c r="E53" s="88"/>
      <c r="F53" s="89"/>
      <c r="G53" s="99"/>
      <c r="H53" s="154"/>
      <c r="I53" s="155"/>
      <c r="J53" s="156"/>
      <c r="K53" s="88"/>
      <c r="M53" s="93" t="str">
        <f>IF(F53="","",IF(入力ボックス!$C$7&lt;F53,"完了日より後",IF(#REF!&gt;F53,"発注と支払の日付が前後","○")))</f>
        <v/>
      </c>
    </row>
    <row r="54" spans="2:13" ht="14.25" customHeight="1">
      <c r="B54" s="45">
        <f>B45+1</f>
        <v>6</v>
      </c>
      <c r="C54" s="81" t="str">
        <f ca="1">IF($D54="","","1-" &amp; $B54 &amp; "_"&amp;各月内訳表!E$8)</f>
        <v/>
      </c>
      <c r="D54" s="82" t="str" cm="1">
        <f t="array" aca="1" ref="D54" ca="1">IF(INDIRECT("各月内訳表!E" &amp; 17+15*(B54-1))="","",INDIRECT("各月内訳表!E" &amp; 17+15*(B54-1)))</f>
        <v/>
      </c>
      <c r="E54" s="82" t="str">
        <f ca="1">IF(ISBLANK(D54),"",D54)</f>
        <v/>
      </c>
      <c r="F54" s="128"/>
      <c r="G54" s="96" t="str" cm="1">
        <f t="array" aca="1" ref="G54" ca="1">IF(INDIRECT("各月内訳表!E"&amp;5+15*(B54-1))="","",HYPERLINK("#各月内訳表!E"&amp;5+15*(B54-1),INDIRECT("各月内訳表!E"&amp;5+15*(B54-1))))</f>
        <v/>
      </c>
      <c r="H54" s="163" t="str" cm="1">
        <f t="array" aca="1" ref="H54" ca="1">IF(D54="","",INDIRECT("各月内訳表!Q" &amp; 17+15*(B54-1)))</f>
        <v/>
      </c>
      <c r="I54" s="164"/>
      <c r="J54" s="165"/>
      <c r="K54" s="77"/>
      <c r="M54" s="93" t="str">
        <f>IF(F54="","",IF(入力ボックス!$C$8&lt;F54,"完了日より後",IF(#REF!&gt;F54,"発注と支払の日付が前後","○")))</f>
        <v/>
      </c>
    </row>
    <row r="55" spans="2:13" ht="14.25" customHeight="1">
      <c r="C55" s="83" t="str">
        <f ca="1">IF($D55="","","1-" &amp; $B54 &amp; "_"&amp;各月内訳表!F$8)</f>
        <v/>
      </c>
      <c r="D55" s="84" t="str" cm="1">
        <f t="array" aca="1" ref="D55" ca="1">IF(INDIRECT("各月内訳表!F" &amp; 17+15*(B54-1))="","",INDIRECT("各月内訳表!F" &amp; 17+15*(B54-1)))</f>
        <v/>
      </c>
      <c r="E55" s="84" t="str">
        <f t="shared" ref="E55:E61" ca="1" si="5">IF(ISBLANK(D55),"",D55)</f>
        <v/>
      </c>
      <c r="F55" s="129"/>
      <c r="G55" s="100"/>
      <c r="H55" s="160" t="str" cm="1">
        <f t="array" aca="1" ref="H55" ca="1">IF(D55="","",INDIRECT("各月内訳表!R" &amp; 17+15*(B54-1)))</f>
        <v/>
      </c>
      <c r="I55" s="161"/>
      <c r="J55" s="162"/>
      <c r="K55" s="77"/>
      <c r="M55" s="93" t="str">
        <f>IF(F55="","",IF(入力ボックス!$C$7&lt;F55,"完了日より後",IF(#REF!&gt;F55,"発注と支払の日付が前後","○")))</f>
        <v/>
      </c>
    </row>
    <row r="56" spans="2:13" ht="14.25" customHeight="1">
      <c r="C56" s="83" t="str">
        <f ca="1">IF($D56="","","1-" &amp; $B54 &amp; "_"&amp;各月内訳表!G$8)</f>
        <v/>
      </c>
      <c r="D56" s="84" t="str" cm="1">
        <f t="array" aca="1" ref="D56" ca="1">IF(INDIRECT("各月内訳表!G" &amp; 17+15*(B54-1))="","",INDIRECT("各月内訳表!G" &amp; 17+15*(B54-1)))</f>
        <v/>
      </c>
      <c r="E56" s="84" t="str">
        <f t="shared" ca="1" si="5"/>
        <v/>
      </c>
      <c r="F56" s="76"/>
      <c r="G56" s="97"/>
      <c r="H56" s="160" t="str" cm="1">
        <f t="array" aca="1" ref="H56" ca="1">IF(D56="","",INDIRECT("各月内訳表!S" &amp; 17+15*(B54-1)))</f>
        <v/>
      </c>
      <c r="I56" s="161"/>
      <c r="J56" s="162"/>
      <c r="K56" s="77"/>
      <c r="M56" s="93" t="str">
        <f>IF(F56="","",IF(入力ボックス!$C$7&lt;F56,"完了日より後",IF(#REF!&gt;F56,"発注と支払の日付が前後","○")))</f>
        <v/>
      </c>
    </row>
    <row r="57" spans="2:13" ht="14.25" customHeight="1">
      <c r="C57" s="83" t="str">
        <f ca="1">IF($D57="","","1-" &amp; $B54 &amp; "_"&amp;各月内訳表!H$8)</f>
        <v/>
      </c>
      <c r="D57" s="84" t="str" cm="1">
        <f t="array" aca="1" ref="D57" ca="1">IF(INDIRECT("各月内訳表!H" &amp; 17+15*(B54-1))="","",INDIRECT("各月内訳表!H" &amp; 17+15*(B54-1)))</f>
        <v/>
      </c>
      <c r="E57" s="84" t="str">
        <f t="shared" ca="1" si="5"/>
        <v/>
      </c>
      <c r="F57" s="76"/>
      <c r="G57" s="97"/>
      <c r="H57" s="160" t="str" cm="1">
        <f t="array" aca="1" ref="H57" ca="1">IF(D57="","",INDIRECT("各月内訳表!T" &amp; 17+15*(B54-1)))</f>
        <v/>
      </c>
      <c r="I57" s="161"/>
      <c r="J57" s="162"/>
      <c r="K57" s="77"/>
      <c r="M57" s="93" t="str">
        <f>IF(F57="","",IF(入力ボックス!$C$7&lt;F57,"完了日より後",IF(#REF!&gt;F57,"発注と支払の日付が前後","○")))</f>
        <v/>
      </c>
    </row>
    <row r="58" spans="2:13" ht="14.25" customHeight="1">
      <c r="C58" s="83" t="str">
        <f ca="1">IF($D58="","","1-" &amp; $B54 &amp; "_"&amp;各月内訳表!I$8)</f>
        <v/>
      </c>
      <c r="D58" s="84" t="str" cm="1">
        <f t="array" aca="1" ref="D58" ca="1">IF(INDIRECT("各月内訳表!I" &amp; 17+15*(B54-1))="","",INDIRECT("各月内訳表!I" &amp; 17+15*(B54-1)))</f>
        <v/>
      </c>
      <c r="E58" s="84" t="str">
        <f t="shared" ca="1" si="5"/>
        <v/>
      </c>
      <c r="F58" s="76"/>
      <c r="G58" s="97"/>
      <c r="H58" s="160" t="str" cm="1">
        <f t="array" aca="1" ref="H58" ca="1">IF(D58="","",INDIRECT("各月内訳表!U" &amp; 17+15*(B54-1)))</f>
        <v/>
      </c>
      <c r="I58" s="161"/>
      <c r="J58" s="162"/>
      <c r="K58" s="77"/>
      <c r="M58" s="93" t="str">
        <f>IF(F58="","",IF(入力ボックス!$C$7&lt;F58,"完了日より後",IF(#REF!&gt;F58,"発注と支払の日付が前後","○")))</f>
        <v/>
      </c>
    </row>
    <row r="59" spans="2:13" ht="14.25" customHeight="1">
      <c r="C59" s="83" t="str">
        <f ca="1">IF($D59="","","1-" &amp; $B54 &amp; "_"&amp;各月内訳表!J$8)</f>
        <v/>
      </c>
      <c r="D59" s="84" t="str" cm="1">
        <f t="array" aca="1" ref="D59" ca="1">IF(INDIRECT("各月内訳表!J" &amp; 17+15*(B54-1))="","",INDIRECT("各月内訳表!J" &amp; 17+15*(B54-1)))</f>
        <v/>
      </c>
      <c r="E59" s="84" t="str">
        <f t="shared" ca="1" si="5"/>
        <v/>
      </c>
      <c r="F59" s="76"/>
      <c r="G59" s="97"/>
      <c r="H59" s="160" t="str" cm="1">
        <f t="array" aca="1" ref="H59" ca="1">IF(D59="","",INDIRECT("各月内訳表!V" &amp; 17+15*(B54-1)))</f>
        <v/>
      </c>
      <c r="I59" s="161"/>
      <c r="J59" s="162"/>
      <c r="K59" s="77"/>
      <c r="M59" s="93" t="str">
        <f>IF(F59="","",IF(入力ボックス!$C$7&lt;F59,"完了日より後",IF(#REF!&gt;F59,"発注と支払の日付が前後","○")))</f>
        <v/>
      </c>
    </row>
    <row r="60" spans="2:13" ht="14.25" customHeight="1">
      <c r="C60" s="83" t="str">
        <f ca="1">IF($D60="","","1-" &amp; $B54 &amp; "_"&amp;各月内訳表!K$8)</f>
        <v/>
      </c>
      <c r="D60" s="84" t="str" cm="1">
        <f t="array" aca="1" ref="D60" ca="1">IF(INDIRECT("各月内訳表!K" &amp; 17+15*(B54-1))="","",INDIRECT("各月内訳表!K" &amp; 17+15*(B54-1)))</f>
        <v/>
      </c>
      <c r="E60" s="84" t="str">
        <f t="shared" ca="1" si="5"/>
        <v/>
      </c>
      <c r="F60" s="76"/>
      <c r="G60" s="97"/>
      <c r="H60" s="160" t="str" cm="1">
        <f t="array" aca="1" ref="H60" ca="1">IF(D60="","",INDIRECT("各月内訳表!W" &amp; 17+15*(B54-1)))</f>
        <v/>
      </c>
      <c r="I60" s="161"/>
      <c r="J60" s="162"/>
      <c r="K60" s="77"/>
      <c r="M60" s="93" t="str">
        <f>IF(F60="","",IF(入力ボックス!$C$7&lt;F60,"完了日より後",IF(#REF!&gt;F60,"発注と支払の日付が前後","○")))</f>
        <v/>
      </c>
    </row>
    <row r="61" spans="2:13" ht="14.25" customHeight="1">
      <c r="C61" s="85" t="str">
        <f ca="1">IF($D61="","","1-" &amp; $B54 &amp; "_"&amp;各月内訳表!L$8)</f>
        <v/>
      </c>
      <c r="D61" s="86" t="str" cm="1">
        <f t="array" aca="1" ref="D61" ca="1">IF(INDIRECT("各月内訳表!L" &amp; 17+15*(B54-1))="","",INDIRECT("各月内訳表!L" &amp; 17+15*(B54-1)))</f>
        <v/>
      </c>
      <c r="E61" s="86" t="str">
        <f t="shared" ca="1" si="5"/>
        <v/>
      </c>
      <c r="F61" s="76"/>
      <c r="G61" s="98"/>
      <c r="H61" s="160" t="str" cm="1">
        <f t="array" aca="1" ref="H61" ca="1">IF(D61="","",INDIRECT("各月内訳表!X" &amp; 17+15*(B54-1)))</f>
        <v/>
      </c>
      <c r="I61" s="161"/>
      <c r="J61" s="162"/>
      <c r="K61" s="77"/>
      <c r="M61" s="93" t="str">
        <f>IF(F61="","",IF(入力ボックス!$C$7&lt;F61,"完了日より後",IF(#REF!&gt;F61,"発注と支払の日付が前後","○")))</f>
        <v/>
      </c>
    </row>
    <row r="62" spans="2:13" ht="14.25" customHeight="1">
      <c r="C62" s="87"/>
      <c r="D62" s="88"/>
      <c r="E62" s="88"/>
      <c r="F62" s="89"/>
      <c r="G62" s="99"/>
      <c r="H62" s="154"/>
      <c r="I62" s="155"/>
      <c r="J62" s="156"/>
      <c r="K62" s="88"/>
      <c r="M62" s="93" t="str">
        <f>IF(F62="","",IF(入力ボックス!$C$7&lt;F62,"完了日より後",IF(#REF!&gt;F62,"発注と支払の日付が前後","○")))</f>
        <v/>
      </c>
    </row>
    <row r="63" spans="2:13" ht="14.25" customHeight="1">
      <c r="B63" s="45">
        <f>B54+1</f>
        <v>7</v>
      </c>
      <c r="C63" s="81" t="str">
        <f ca="1">IF($D63="","","1-" &amp; $B63 &amp; "_"&amp;各月内訳表!E$8)</f>
        <v/>
      </c>
      <c r="D63" s="82" t="str" cm="1">
        <f t="array" aca="1" ref="D63" ca="1">IF(INDIRECT("各月内訳表!E" &amp; 17+15*(B63-1))="","",INDIRECT("各月内訳表!E" &amp; 17+15*(B63-1)))</f>
        <v/>
      </c>
      <c r="E63" s="82" t="str">
        <f ca="1">IF(ISBLANK(D63),"",D63)</f>
        <v/>
      </c>
      <c r="F63" s="128"/>
      <c r="G63" s="96" t="str" cm="1">
        <f t="array" aca="1" ref="G63" ca="1">IF(INDIRECT("各月内訳表!E"&amp;5+15*(B63-1))="","",HYPERLINK("#各月内訳表!E"&amp;5+15*(B63-1),INDIRECT("各月内訳表!E"&amp;5+15*(B63-1))))</f>
        <v/>
      </c>
      <c r="H63" s="163" t="str" cm="1">
        <f t="array" aca="1" ref="H63" ca="1">IF(D63="","",INDIRECT("各月内訳表!Q" &amp; 17+15*(B63-1)))</f>
        <v/>
      </c>
      <c r="I63" s="164"/>
      <c r="J63" s="165"/>
      <c r="K63" s="77"/>
      <c r="M63" s="93" t="str">
        <f>IF(F63="","",IF(入力ボックス!$C$8&lt;F63,"完了日より後",IF(#REF!&gt;F63,"発注と支払の日付が前後","○")))</f>
        <v/>
      </c>
    </row>
    <row r="64" spans="2:13" ht="14.25" customHeight="1">
      <c r="C64" s="83" t="str">
        <f ca="1">IF($D64="","","1-" &amp; $B63 &amp; "_"&amp;各月内訳表!F$8)</f>
        <v/>
      </c>
      <c r="D64" s="84" t="str" cm="1">
        <f t="array" aca="1" ref="D64" ca="1">IF(INDIRECT("各月内訳表!F" &amp; 17+15*(B63-1))="","",INDIRECT("各月内訳表!F" &amp; 17+15*(B63-1)))</f>
        <v/>
      </c>
      <c r="E64" s="84" t="str">
        <f t="shared" ref="E64:E70" ca="1" si="6">IF(ISBLANK(D64),"",D64)</f>
        <v/>
      </c>
      <c r="F64" s="129"/>
      <c r="G64" s="100"/>
      <c r="H64" s="160" t="str" cm="1">
        <f t="array" aca="1" ref="H64" ca="1">IF(D64="","",INDIRECT("各月内訳表!R" &amp; 17+15*(B63-1)))</f>
        <v/>
      </c>
      <c r="I64" s="161"/>
      <c r="J64" s="162"/>
      <c r="K64" s="77"/>
      <c r="M64" s="93" t="str">
        <f>IF(F64="","",IF(入力ボックス!$C$7&lt;F64,"完了日より後",IF(#REF!&gt;F64,"発注と支払の日付が前後","○")))</f>
        <v/>
      </c>
    </row>
    <row r="65" spans="2:13" ht="14.25" customHeight="1">
      <c r="C65" s="83" t="str">
        <f ca="1">IF($D65="","","1-" &amp; $B63 &amp; "_"&amp;各月内訳表!G$8)</f>
        <v/>
      </c>
      <c r="D65" s="84" t="str" cm="1">
        <f t="array" aca="1" ref="D65" ca="1">IF(INDIRECT("各月内訳表!G" &amp; 17+15*(B63-1))="","",INDIRECT("各月内訳表!G" &amp; 17+15*(B63-1)))</f>
        <v/>
      </c>
      <c r="E65" s="84" t="str">
        <f t="shared" ca="1" si="6"/>
        <v/>
      </c>
      <c r="F65" s="76"/>
      <c r="G65" s="97"/>
      <c r="H65" s="160" t="str" cm="1">
        <f t="array" aca="1" ref="H65" ca="1">IF(D65="","",INDIRECT("各月内訳表!S" &amp; 17+15*(B63-1)))</f>
        <v/>
      </c>
      <c r="I65" s="161"/>
      <c r="J65" s="162"/>
      <c r="K65" s="77"/>
      <c r="M65" s="93" t="str">
        <f>IF(F65="","",IF(入力ボックス!$C$7&lt;F65,"完了日より後",IF(#REF!&gt;F65,"発注と支払の日付が前後","○")))</f>
        <v/>
      </c>
    </row>
    <row r="66" spans="2:13" ht="14.25" customHeight="1">
      <c r="C66" s="83" t="str">
        <f ca="1">IF($D66="","","1-" &amp; $B63 &amp; "_"&amp;各月内訳表!H$8)</f>
        <v/>
      </c>
      <c r="D66" s="84" t="str" cm="1">
        <f t="array" aca="1" ref="D66" ca="1">IF(INDIRECT("各月内訳表!H" &amp; 17+15*(B63-1))="","",INDIRECT("各月内訳表!H" &amp; 17+15*(B63-1)))</f>
        <v/>
      </c>
      <c r="E66" s="84" t="str">
        <f t="shared" ca="1" si="6"/>
        <v/>
      </c>
      <c r="F66" s="76"/>
      <c r="G66" s="97"/>
      <c r="H66" s="160" t="str" cm="1">
        <f t="array" aca="1" ref="H66" ca="1">IF(D66="","",INDIRECT("各月内訳表!T" &amp; 17+15*(B63-1)))</f>
        <v/>
      </c>
      <c r="I66" s="161"/>
      <c r="J66" s="162"/>
      <c r="K66" s="77"/>
      <c r="M66" s="93" t="str">
        <f>IF(F66="","",IF(入力ボックス!$C$7&lt;F66,"完了日より後",IF(#REF!&gt;F66,"発注と支払の日付が前後","○")))</f>
        <v/>
      </c>
    </row>
    <row r="67" spans="2:13" ht="14.25" customHeight="1">
      <c r="C67" s="83" t="str">
        <f ca="1">IF($D67="","","1-" &amp; $B63 &amp; "_"&amp;各月内訳表!I$8)</f>
        <v/>
      </c>
      <c r="D67" s="84" t="str" cm="1">
        <f t="array" aca="1" ref="D67" ca="1">IF(INDIRECT("各月内訳表!I" &amp; 17+15*(B63-1))="","",INDIRECT("各月内訳表!I" &amp; 17+15*(B63-1)))</f>
        <v/>
      </c>
      <c r="E67" s="84" t="str">
        <f t="shared" ca="1" si="6"/>
        <v/>
      </c>
      <c r="F67" s="76"/>
      <c r="G67" s="97"/>
      <c r="H67" s="160" t="str" cm="1">
        <f t="array" aca="1" ref="H67" ca="1">IF(D67="","",INDIRECT("各月内訳表!U" &amp; 17+15*(B63-1)))</f>
        <v/>
      </c>
      <c r="I67" s="161"/>
      <c r="J67" s="162"/>
      <c r="K67" s="77"/>
      <c r="M67" s="93" t="str">
        <f>IF(F67="","",IF(入力ボックス!$C$7&lt;F67,"完了日より後",IF(#REF!&gt;F67,"発注と支払の日付が前後","○")))</f>
        <v/>
      </c>
    </row>
    <row r="68" spans="2:13" ht="14.25" customHeight="1">
      <c r="C68" s="83" t="str">
        <f ca="1">IF($D68="","","1-" &amp; $B63 &amp; "_"&amp;各月内訳表!J$8)</f>
        <v/>
      </c>
      <c r="D68" s="84" t="str" cm="1">
        <f t="array" aca="1" ref="D68" ca="1">IF(INDIRECT("各月内訳表!J" &amp; 17+15*(B63-1))="","",INDIRECT("各月内訳表!J" &amp; 17+15*(B63-1)))</f>
        <v/>
      </c>
      <c r="E68" s="84" t="str">
        <f t="shared" ca="1" si="6"/>
        <v/>
      </c>
      <c r="F68" s="76"/>
      <c r="G68" s="97"/>
      <c r="H68" s="160" t="str" cm="1">
        <f t="array" aca="1" ref="H68" ca="1">IF(D68="","",INDIRECT("各月内訳表!V" &amp; 17+15*(B63-1)))</f>
        <v/>
      </c>
      <c r="I68" s="161"/>
      <c r="J68" s="162"/>
      <c r="K68" s="77"/>
      <c r="M68" s="93" t="str">
        <f>IF(F68="","",IF(入力ボックス!$C$7&lt;F68,"完了日より後",IF(#REF!&gt;F68,"発注と支払の日付が前後","○")))</f>
        <v/>
      </c>
    </row>
    <row r="69" spans="2:13" ht="14.25" customHeight="1">
      <c r="C69" s="83" t="str">
        <f ca="1">IF($D69="","","1-" &amp; $B63 &amp; "_"&amp;各月内訳表!K$8)</f>
        <v/>
      </c>
      <c r="D69" s="84" t="str" cm="1">
        <f t="array" aca="1" ref="D69" ca="1">IF(INDIRECT("各月内訳表!K" &amp; 17+15*(B63-1))="","",INDIRECT("各月内訳表!K" &amp; 17+15*(B63-1)))</f>
        <v/>
      </c>
      <c r="E69" s="84" t="str">
        <f t="shared" ca="1" si="6"/>
        <v/>
      </c>
      <c r="F69" s="76"/>
      <c r="G69" s="97"/>
      <c r="H69" s="160" t="str" cm="1">
        <f t="array" aca="1" ref="H69" ca="1">IF(D69="","",INDIRECT("各月内訳表!W" &amp; 17+15*(B63-1)))</f>
        <v/>
      </c>
      <c r="I69" s="161"/>
      <c r="J69" s="162"/>
      <c r="K69" s="77"/>
      <c r="M69" s="93" t="str">
        <f>IF(F69="","",IF(入力ボックス!$C$7&lt;F69,"完了日より後",IF(#REF!&gt;F69,"発注と支払の日付が前後","○")))</f>
        <v/>
      </c>
    </row>
    <row r="70" spans="2:13" ht="14.25" customHeight="1">
      <c r="C70" s="85" t="str">
        <f ca="1">IF($D70="","","1-" &amp; $B63 &amp; "_"&amp;各月内訳表!L$8)</f>
        <v/>
      </c>
      <c r="D70" s="86" t="str" cm="1">
        <f t="array" aca="1" ref="D70" ca="1">IF(INDIRECT("各月内訳表!L" &amp; 17+15*(B63-1))="","",INDIRECT("各月内訳表!L" &amp; 17+15*(B63-1)))</f>
        <v/>
      </c>
      <c r="E70" s="86" t="str">
        <f t="shared" ca="1" si="6"/>
        <v/>
      </c>
      <c r="F70" s="76"/>
      <c r="G70" s="98"/>
      <c r="H70" s="160" t="str" cm="1">
        <f t="array" aca="1" ref="H70" ca="1">IF(D70="","",INDIRECT("各月内訳表!X" &amp; 17+15*(B63-1)))</f>
        <v/>
      </c>
      <c r="I70" s="161"/>
      <c r="J70" s="162"/>
      <c r="K70" s="77"/>
      <c r="M70" s="93" t="str">
        <f>IF(F70="","",IF(入力ボックス!$C$7&lt;F70,"完了日より後",IF(#REF!&gt;F70,"発注と支払の日付が前後","○")))</f>
        <v/>
      </c>
    </row>
    <row r="71" spans="2:13" ht="14.25" customHeight="1">
      <c r="C71" s="87"/>
      <c r="D71" s="88"/>
      <c r="E71" s="88"/>
      <c r="F71" s="89"/>
      <c r="G71" s="99"/>
      <c r="H71" s="154"/>
      <c r="I71" s="155"/>
      <c r="J71" s="156"/>
      <c r="K71" s="88"/>
      <c r="M71" s="93" t="str">
        <f>IF(F71="","",IF(入力ボックス!$C$7&lt;F71,"完了日より後",IF(#REF!&gt;F71,"発注と支払の日付が前後","○")))</f>
        <v/>
      </c>
    </row>
    <row r="72" spans="2:13" ht="14.25" customHeight="1">
      <c r="B72" s="45">
        <f>B63+1</f>
        <v>8</v>
      </c>
      <c r="C72" s="81" t="str">
        <f ca="1">IF($D72="","","1-" &amp; $B72 &amp; "_"&amp;各月内訳表!E$8)</f>
        <v/>
      </c>
      <c r="D72" s="82" t="str" cm="1">
        <f t="array" aca="1" ref="D72" ca="1">IF(INDIRECT("各月内訳表!E" &amp; 17+15*(B72-1))="","",INDIRECT("各月内訳表!E" &amp; 17+15*(B72-1)))</f>
        <v/>
      </c>
      <c r="E72" s="82" t="str">
        <f ca="1">IF(ISBLANK(D72),"",D72)</f>
        <v/>
      </c>
      <c r="F72" s="128"/>
      <c r="G72" s="96" t="str" cm="1">
        <f t="array" aca="1" ref="G72" ca="1">IF(INDIRECT("各月内訳表!E"&amp;5+15*(B72-1))="","",HYPERLINK("#各月内訳表!E"&amp;5+15*(B72-1),INDIRECT("各月内訳表!E"&amp;5+15*(B72-1))))</f>
        <v/>
      </c>
      <c r="H72" s="163" t="str" cm="1">
        <f t="array" aca="1" ref="H72" ca="1">IF(D72="","",INDIRECT("各月内訳表!Q" &amp; 17+15*(B72-1)))</f>
        <v/>
      </c>
      <c r="I72" s="164"/>
      <c r="J72" s="165"/>
      <c r="K72" s="77"/>
      <c r="M72" s="93" t="str">
        <f>IF(F72="","",IF(入力ボックス!$C$8&lt;F72,"完了日より後",IF(#REF!&gt;F72,"発注と支払の日付が前後","○")))</f>
        <v/>
      </c>
    </row>
    <row r="73" spans="2:13" ht="14.25" customHeight="1">
      <c r="C73" s="83" t="str">
        <f ca="1">IF($D73="","","1-" &amp; $B72 &amp; "_"&amp;各月内訳表!F$8)</f>
        <v/>
      </c>
      <c r="D73" s="84" t="str" cm="1">
        <f t="array" aca="1" ref="D73" ca="1">IF(INDIRECT("各月内訳表!F" &amp; 17+15*(B72-1))="","",INDIRECT("各月内訳表!F" &amp; 17+15*(B72-1)))</f>
        <v/>
      </c>
      <c r="E73" s="84" t="str">
        <f t="shared" ref="E73:E79" ca="1" si="7">IF(ISBLANK(D73),"",D73)</f>
        <v/>
      </c>
      <c r="F73" s="129"/>
      <c r="G73" s="100"/>
      <c r="H73" s="160" t="str" cm="1">
        <f t="array" aca="1" ref="H73" ca="1">IF(D73="","",INDIRECT("各月内訳表!R" &amp; 17+15*(B72-1)))</f>
        <v/>
      </c>
      <c r="I73" s="161"/>
      <c r="J73" s="162"/>
      <c r="K73" s="77"/>
      <c r="M73" s="93" t="str">
        <f>IF(F73="","",IF(入力ボックス!$C$7&lt;F73,"完了日より後",IF(#REF!&gt;F73,"発注と支払の日付が前後","○")))</f>
        <v/>
      </c>
    </row>
    <row r="74" spans="2:13" ht="14.25" customHeight="1">
      <c r="C74" s="83" t="str">
        <f ca="1">IF($D74="","","1-" &amp; $B72 &amp; "_"&amp;各月内訳表!G$8)</f>
        <v/>
      </c>
      <c r="D74" s="84" t="str" cm="1">
        <f t="array" aca="1" ref="D74" ca="1">IF(INDIRECT("各月内訳表!G" &amp; 17+15*(B72-1))="","",INDIRECT("各月内訳表!G" &amp; 17+15*(B72-1)))</f>
        <v/>
      </c>
      <c r="E74" s="84" t="str">
        <f t="shared" ca="1" si="7"/>
        <v/>
      </c>
      <c r="F74" s="76"/>
      <c r="G74" s="97"/>
      <c r="H74" s="160" t="str" cm="1">
        <f t="array" aca="1" ref="H74" ca="1">IF(D74="","",INDIRECT("各月内訳表!S" &amp; 17+15*(B72-1)))</f>
        <v/>
      </c>
      <c r="I74" s="161"/>
      <c r="J74" s="162"/>
      <c r="K74" s="77"/>
      <c r="M74" s="93" t="str">
        <f>IF(F74="","",IF(入力ボックス!$C$7&lt;F74,"完了日より後",IF(#REF!&gt;F74,"発注と支払の日付が前後","○")))</f>
        <v/>
      </c>
    </row>
    <row r="75" spans="2:13" ht="14.25" customHeight="1">
      <c r="C75" s="83" t="str">
        <f ca="1">IF($D75="","","1-" &amp; $B72 &amp; "_"&amp;各月内訳表!H$8)</f>
        <v/>
      </c>
      <c r="D75" s="84" t="str" cm="1">
        <f t="array" aca="1" ref="D75" ca="1">IF(INDIRECT("各月内訳表!H" &amp; 17+15*(B72-1))="","",INDIRECT("各月内訳表!H" &amp; 17+15*(B72-1)))</f>
        <v/>
      </c>
      <c r="E75" s="84" t="str">
        <f t="shared" ca="1" si="7"/>
        <v/>
      </c>
      <c r="F75" s="76"/>
      <c r="G75" s="97"/>
      <c r="H75" s="160" t="str" cm="1">
        <f t="array" aca="1" ref="H75" ca="1">IF(D75="","",INDIRECT("各月内訳表!T" &amp; 17+15*(B72-1)))</f>
        <v/>
      </c>
      <c r="I75" s="161"/>
      <c r="J75" s="162"/>
      <c r="K75" s="77"/>
      <c r="M75" s="93" t="str">
        <f>IF(F75="","",IF(入力ボックス!$C$7&lt;F75,"完了日より後",IF(#REF!&gt;F75,"発注と支払の日付が前後","○")))</f>
        <v/>
      </c>
    </row>
    <row r="76" spans="2:13" ht="14.25" customHeight="1">
      <c r="C76" s="83" t="str">
        <f ca="1">IF($D76="","","1-" &amp; $B72 &amp; "_"&amp;各月内訳表!I$8)</f>
        <v/>
      </c>
      <c r="D76" s="84" t="str" cm="1">
        <f t="array" aca="1" ref="D76" ca="1">IF(INDIRECT("各月内訳表!I" &amp; 17+15*(B72-1))="","",INDIRECT("各月内訳表!I" &amp; 17+15*(B72-1)))</f>
        <v/>
      </c>
      <c r="E76" s="84" t="str">
        <f t="shared" ca="1" si="7"/>
        <v/>
      </c>
      <c r="F76" s="76"/>
      <c r="G76" s="97"/>
      <c r="H76" s="160" t="str" cm="1">
        <f t="array" aca="1" ref="H76" ca="1">IF(D76="","",INDIRECT("各月内訳表!U" &amp; 17+15*(B72-1)))</f>
        <v/>
      </c>
      <c r="I76" s="161"/>
      <c r="J76" s="162"/>
      <c r="K76" s="77"/>
      <c r="M76" s="93" t="str">
        <f>IF(F76="","",IF(入力ボックス!$C$7&lt;F76,"完了日より後",IF(#REF!&gt;F76,"発注と支払の日付が前後","○")))</f>
        <v/>
      </c>
    </row>
    <row r="77" spans="2:13" ht="14.25" customHeight="1">
      <c r="C77" s="83" t="str">
        <f ca="1">IF($D77="","","1-" &amp; $B72 &amp; "_"&amp;各月内訳表!J$8)</f>
        <v/>
      </c>
      <c r="D77" s="84" t="str" cm="1">
        <f t="array" aca="1" ref="D77" ca="1">IF(INDIRECT("各月内訳表!J" &amp; 17+15*(B72-1))="","",INDIRECT("各月内訳表!J" &amp; 17+15*(B72-1)))</f>
        <v/>
      </c>
      <c r="E77" s="84" t="str">
        <f t="shared" ca="1" si="7"/>
        <v/>
      </c>
      <c r="F77" s="76"/>
      <c r="G77" s="97"/>
      <c r="H77" s="160" t="str" cm="1">
        <f t="array" aca="1" ref="H77" ca="1">IF(D77="","",INDIRECT("各月内訳表!V" &amp; 17+15*(B72-1)))</f>
        <v/>
      </c>
      <c r="I77" s="161"/>
      <c r="J77" s="162"/>
      <c r="K77" s="77"/>
      <c r="M77" s="93" t="str">
        <f>IF(F77="","",IF(入力ボックス!$C$7&lt;F77,"完了日より後",IF(#REF!&gt;F77,"発注と支払の日付が前後","○")))</f>
        <v/>
      </c>
    </row>
    <row r="78" spans="2:13" ht="14.25" customHeight="1">
      <c r="C78" s="83" t="str">
        <f ca="1">IF($D78="","","1-" &amp; $B72 &amp; "_"&amp;各月内訳表!K$8)</f>
        <v/>
      </c>
      <c r="D78" s="84" t="str" cm="1">
        <f t="array" aca="1" ref="D78" ca="1">IF(INDIRECT("各月内訳表!K" &amp; 17+15*(B72-1))="","",INDIRECT("各月内訳表!K" &amp; 17+15*(B72-1)))</f>
        <v/>
      </c>
      <c r="E78" s="84" t="str">
        <f t="shared" ca="1" si="7"/>
        <v/>
      </c>
      <c r="F78" s="76"/>
      <c r="G78" s="97"/>
      <c r="H78" s="160" t="str" cm="1">
        <f t="array" aca="1" ref="H78" ca="1">IF(D78="","",INDIRECT("各月内訳表!W" &amp; 17+15*(B72-1)))</f>
        <v/>
      </c>
      <c r="I78" s="161"/>
      <c r="J78" s="162"/>
      <c r="K78" s="77"/>
      <c r="M78" s="93" t="str">
        <f>IF(F78="","",IF(入力ボックス!$C$7&lt;F78,"完了日より後",IF(#REF!&gt;F78,"発注と支払の日付が前後","○")))</f>
        <v/>
      </c>
    </row>
    <row r="79" spans="2:13" ht="14.25" customHeight="1">
      <c r="C79" s="85" t="str">
        <f ca="1">IF($D79="","","1-" &amp; $B72 &amp; "_"&amp;各月内訳表!L$8)</f>
        <v/>
      </c>
      <c r="D79" s="86" t="str" cm="1">
        <f t="array" aca="1" ref="D79" ca="1">IF(INDIRECT("各月内訳表!L" &amp; 17+15*(B72-1))="","",INDIRECT("各月内訳表!L" &amp; 17+15*(B72-1)))</f>
        <v/>
      </c>
      <c r="E79" s="86" t="str">
        <f t="shared" ca="1" si="7"/>
        <v/>
      </c>
      <c r="F79" s="76"/>
      <c r="G79" s="98"/>
      <c r="H79" s="160" t="str" cm="1">
        <f t="array" aca="1" ref="H79" ca="1">IF(D79="","",INDIRECT("各月内訳表!X" &amp; 17+15*(B72-1)))</f>
        <v/>
      </c>
      <c r="I79" s="161"/>
      <c r="J79" s="162"/>
      <c r="K79" s="77"/>
      <c r="M79" s="93" t="str">
        <f>IF(F79="","",IF(入力ボックス!$C$7&lt;F79,"完了日より後",IF(#REF!&gt;F79,"発注と支払の日付が前後","○")))</f>
        <v/>
      </c>
    </row>
    <row r="80" spans="2:13" ht="14.25" customHeight="1">
      <c r="C80" s="87"/>
      <c r="D80" s="88"/>
      <c r="E80" s="88"/>
      <c r="F80" s="89"/>
      <c r="G80" s="99"/>
      <c r="H80" s="154"/>
      <c r="I80" s="155"/>
      <c r="J80" s="156"/>
      <c r="K80" s="88"/>
      <c r="M80" s="93" t="str">
        <f>IF(F80="","",IF(入力ボックス!$C$7&lt;F80,"完了日より後",IF(#REF!&gt;F80,"発注と支払の日付が前後","○")))</f>
        <v/>
      </c>
    </row>
    <row r="81" spans="2:13" ht="14.25" customHeight="1">
      <c r="B81" s="45">
        <f>B72+1</f>
        <v>9</v>
      </c>
      <c r="C81" s="81" t="str">
        <f ca="1">IF($D81="","","1-" &amp; $B81 &amp; "_"&amp;各月内訳表!E$8)</f>
        <v/>
      </c>
      <c r="D81" s="82" t="str" cm="1">
        <f t="array" aca="1" ref="D81" ca="1">IF(INDIRECT("各月内訳表!E" &amp; 17+15*(B81-1))="","",INDIRECT("各月内訳表!E" &amp; 17+15*(B81-1)))</f>
        <v/>
      </c>
      <c r="E81" s="82" t="str">
        <f ca="1">IF(ISBLANK(D81),"",D81)</f>
        <v/>
      </c>
      <c r="F81" s="128"/>
      <c r="G81" s="96" t="str" cm="1">
        <f t="array" aca="1" ref="G81" ca="1">IF(INDIRECT("各月内訳表!E"&amp;5+15*(B81-1))="","",HYPERLINK("#各月内訳表!E"&amp;5+15*(B81-1),INDIRECT("各月内訳表!E"&amp;5+15*(B81-1))))</f>
        <v/>
      </c>
      <c r="H81" s="163" t="str" cm="1">
        <f t="array" aca="1" ref="H81" ca="1">IF(D81="","",INDIRECT("各月内訳表!Q" &amp; 17+15*(B81-1)))</f>
        <v/>
      </c>
      <c r="I81" s="164"/>
      <c r="J81" s="165"/>
      <c r="K81" s="77"/>
      <c r="M81" s="93" t="str">
        <f>IF(F81="","",IF(入力ボックス!$C$8&lt;F81,"完了日より後",IF(#REF!&gt;F81,"発注と支払の日付が前後","○")))</f>
        <v/>
      </c>
    </row>
    <row r="82" spans="2:13" ht="14.25" customHeight="1">
      <c r="C82" s="83" t="str">
        <f ca="1">IF($D82="","","1-" &amp; $B81 &amp; "_"&amp;各月内訳表!F$8)</f>
        <v/>
      </c>
      <c r="D82" s="84" t="str" cm="1">
        <f t="array" aca="1" ref="D82" ca="1">IF(INDIRECT("各月内訳表!F" &amp; 17+15*(B81-1))="","",INDIRECT("各月内訳表!F" &amp; 17+15*(B81-1)))</f>
        <v/>
      </c>
      <c r="E82" s="84" t="str">
        <f t="shared" ref="E82:E88" ca="1" si="8">IF(ISBLANK(D82),"",D82)</f>
        <v/>
      </c>
      <c r="F82" s="129"/>
      <c r="G82" s="100"/>
      <c r="H82" s="160" t="str" cm="1">
        <f t="array" aca="1" ref="H82" ca="1">IF(D82="","",INDIRECT("各月内訳表!R" &amp; 17+15*(B81-1)))</f>
        <v/>
      </c>
      <c r="I82" s="161"/>
      <c r="J82" s="162"/>
      <c r="K82" s="77"/>
      <c r="M82" s="93" t="str">
        <f>IF(F82="","",IF(入力ボックス!$C$7&lt;F82,"完了日より後",IF(#REF!&gt;F82,"発注と支払の日付が前後","○")))</f>
        <v/>
      </c>
    </row>
    <row r="83" spans="2:13" ht="14.25" customHeight="1">
      <c r="C83" s="83" t="str">
        <f ca="1">IF($D83="","","1-" &amp; $B81 &amp; "_"&amp;各月内訳表!G$8)</f>
        <v/>
      </c>
      <c r="D83" s="84" t="str" cm="1">
        <f t="array" aca="1" ref="D83" ca="1">IF(INDIRECT("各月内訳表!G" &amp; 17+15*(B81-1))="","",INDIRECT("各月内訳表!G" &amp; 17+15*(B81-1)))</f>
        <v/>
      </c>
      <c r="E83" s="84" t="str">
        <f t="shared" ca="1" si="8"/>
        <v/>
      </c>
      <c r="F83" s="76"/>
      <c r="G83" s="97"/>
      <c r="H83" s="160" t="str" cm="1">
        <f t="array" aca="1" ref="H83" ca="1">IF(D83="","",INDIRECT("各月内訳表!S" &amp; 17+15*(B81-1)))</f>
        <v/>
      </c>
      <c r="I83" s="161"/>
      <c r="J83" s="162"/>
      <c r="K83" s="77"/>
      <c r="M83" s="93" t="str">
        <f>IF(F83="","",IF(入力ボックス!$C$7&lt;F83,"完了日より後",IF(#REF!&gt;F83,"発注と支払の日付が前後","○")))</f>
        <v/>
      </c>
    </row>
    <row r="84" spans="2:13" ht="14.25" customHeight="1">
      <c r="C84" s="83" t="str">
        <f ca="1">IF($D84="","","1-" &amp; $B81 &amp; "_"&amp;各月内訳表!H$8)</f>
        <v/>
      </c>
      <c r="D84" s="84" t="str" cm="1">
        <f t="array" aca="1" ref="D84" ca="1">IF(INDIRECT("各月内訳表!H" &amp; 17+15*(B81-1))="","",INDIRECT("各月内訳表!H" &amp; 17+15*(B81-1)))</f>
        <v/>
      </c>
      <c r="E84" s="84" t="str">
        <f t="shared" ca="1" si="8"/>
        <v/>
      </c>
      <c r="F84" s="76"/>
      <c r="G84" s="97"/>
      <c r="H84" s="160" t="str" cm="1">
        <f t="array" aca="1" ref="H84" ca="1">IF(D84="","",INDIRECT("各月内訳表!T" &amp; 17+15*(B81-1)))</f>
        <v/>
      </c>
      <c r="I84" s="161"/>
      <c r="J84" s="162"/>
      <c r="K84" s="77"/>
      <c r="M84" s="93" t="str">
        <f>IF(F84="","",IF(入力ボックス!$C$7&lt;F84,"完了日より後",IF(#REF!&gt;F84,"発注と支払の日付が前後","○")))</f>
        <v/>
      </c>
    </row>
    <row r="85" spans="2:13" ht="14.25" customHeight="1">
      <c r="C85" s="83" t="str">
        <f ca="1">IF($D85="","","1-" &amp; $B81 &amp; "_"&amp;各月内訳表!I$8)</f>
        <v/>
      </c>
      <c r="D85" s="84" t="str" cm="1">
        <f t="array" aca="1" ref="D85" ca="1">IF(INDIRECT("各月内訳表!I" &amp; 17+15*(B81-1))="","",INDIRECT("各月内訳表!I" &amp; 17+15*(B81-1)))</f>
        <v/>
      </c>
      <c r="E85" s="84" t="str">
        <f t="shared" ca="1" si="8"/>
        <v/>
      </c>
      <c r="F85" s="76"/>
      <c r="G85" s="97"/>
      <c r="H85" s="160" t="str" cm="1">
        <f t="array" aca="1" ref="H85" ca="1">IF(D85="","",INDIRECT("各月内訳表!U" &amp; 17+15*(B81-1)))</f>
        <v/>
      </c>
      <c r="I85" s="161"/>
      <c r="J85" s="162"/>
      <c r="K85" s="77"/>
      <c r="M85" s="93" t="str">
        <f>IF(F85="","",IF(入力ボックス!$C$7&lt;F85,"完了日より後",IF(#REF!&gt;F85,"発注と支払の日付が前後","○")))</f>
        <v/>
      </c>
    </row>
    <row r="86" spans="2:13" ht="14.25" customHeight="1">
      <c r="C86" s="83" t="str">
        <f ca="1">IF($D86="","","1-" &amp; $B81 &amp; "_"&amp;各月内訳表!J$8)</f>
        <v/>
      </c>
      <c r="D86" s="84" t="str" cm="1">
        <f t="array" aca="1" ref="D86" ca="1">IF(INDIRECT("各月内訳表!J" &amp; 17+15*(B81-1))="","",INDIRECT("各月内訳表!J" &amp; 17+15*(B81-1)))</f>
        <v/>
      </c>
      <c r="E86" s="84" t="str">
        <f t="shared" ca="1" si="8"/>
        <v/>
      </c>
      <c r="F86" s="76"/>
      <c r="G86" s="97"/>
      <c r="H86" s="160" t="str" cm="1">
        <f t="array" aca="1" ref="H86" ca="1">IF(D86="","",INDIRECT("各月内訳表!V" &amp; 17+15*(B81-1)))</f>
        <v/>
      </c>
      <c r="I86" s="161"/>
      <c r="J86" s="162"/>
      <c r="K86" s="77"/>
      <c r="M86" s="93" t="str">
        <f>IF(F86="","",IF(入力ボックス!$C$7&lt;F86,"完了日より後",IF(#REF!&gt;F86,"発注と支払の日付が前後","○")))</f>
        <v/>
      </c>
    </row>
    <row r="87" spans="2:13" ht="14.25" customHeight="1">
      <c r="C87" s="83" t="str">
        <f ca="1">IF($D87="","","1-" &amp; $B81 &amp; "_"&amp;各月内訳表!K$8)</f>
        <v/>
      </c>
      <c r="D87" s="84" t="str" cm="1">
        <f t="array" aca="1" ref="D87" ca="1">IF(INDIRECT("各月内訳表!K" &amp; 17+15*(B81-1))="","",INDIRECT("各月内訳表!K" &amp; 17+15*(B81-1)))</f>
        <v/>
      </c>
      <c r="E87" s="84" t="str">
        <f t="shared" ca="1" si="8"/>
        <v/>
      </c>
      <c r="F87" s="76"/>
      <c r="G87" s="97"/>
      <c r="H87" s="160" t="str" cm="1">
        <f t="array" aca="1" ref="H87" ca="1">IF(D87="","",INDIRECT("各月内訳表!W" &amp; 17+15*(B81-1)))</f>
        <v/>
      </c>
      <c r="I87" s="161"/>
      <c r="J87" s="162"/>
      <c r="K87" s="77"/>
      <c r="M87" s="93" t="str">
        <f>IF(F87="","",IF(入力ボックス!$C$7&lt;F87,"完了日より後",IF(#REF!&gt;F87,"発注と支払の日付が前後","○")))</f>
        <v/>
      </c>
    </row>
    <row r="88" spans="2:13" ht="14.25" customHeight="1">
      <c r="C88" s="85" t="str">
        <f ca="1">IF($D88="","","1-" &amp; $B81 &amp; "_"&amp;各月内訳表!L$8)</f>
        <v/>
      </c>
      <c r="D88" s="86" t="str" cm="1">
        <f t="array" aca="1" ref="D88" ca="1">IF(INDIRECT("各月内訳表!L" &amp; 17+15*(B81-1))="","",INDIRECT("各月内訳表!L" &amp; 17+15*(B81-1)))</f>
        <v/>
      </c>
      <c r="E88" s="86" t="str">
        <f t="shared" ca="1" si="8"/>
        <v/>
      </c>
      <c r="F88" s="76"/>
      <c r="G88" s="98"/>
      <c r="H88" s="160" t="str" cm="1">
        <f t="array" aca="1" ref="H88" ca="1">IF(D88="","",INDIRECT("各月内訳表!X" &amp; 17+15*(B81-1)))</f>
        <v/>
      </c>
      <c r="I88" s="161"/>
      <c r="J88" s="162"/>
      <c r="K88" s="77"/>
      <c r="M88" s="93" t="str">
        <f>IF(F88="","",IF(入力ボックス!$C$7&lt;F88,"完了日より後",IF(#REF!&gt;F88,"発注と支払の日付が前後","○")))</f>
        <v/>
      </c>
    </row>
    <row r="89" spans="2:13" ht="14.25" customHeight="1">
      <c r="C89" s="87"/>
      <c r="D89" s="88"/>
      <c r="E89" s="88"/>
      <c r="F89" s="89"/>
      <c r="G89" s="99"/>
      <c r="H89" s="154"/>
      <c r="I89" s="155"/>
      <c r="J89" s="156"/>
      <c r="K89" s="88"/>
      <c r="M89" s="93" t="str">
        <f>IF(F89="","",IF(入力ボックス!$C$7&lt;F89,"完了日より後",IF(#REF!&gt;F89,"発注と支払の日付が前後","○")))</f>
        <v/>
      </c>
    </row>
    <row r="90" spans="2:13" ht="14.25" customHeight="1">
      <c r="B90" s="45">
        <f>B81+1</f>
        <v>10</v>
      </c>
      <c r="C90" s="81" t="str">
        <f ca="1">IF($D90="","","1-" &amp; $B90 &amp; "_"&amp;各月内訳表!E$8)</f>
        <v/>
      </c>
      <c r="D90" s="82" t="str" cm="1">
        <f t="array" aca="1" ref="D90" ca="1">IF(INDIRECT("各月内訳表!E" &amp; 17+15*(B90-1))="","",INDIRECT("各月内訳表!E" &amp; 17+15*(B90-1)))</f>
        <v/>
      </c>
      <c r="E90" s="82" t="str">
        <f ca="1">IF(ISBLANK(D90),"",D90)</f>
        <v/>
      </c>
      <c r="F90" s="128"/>
      <c r="G90" s="96" t="str" cm="1">
        <f t="array" aca="1" ref="G90" ca="1">IF(INDIRECT("各月内訳表!E"&amp;5+15*(B90-1))="","",HYPERLINK("#各月内訳表!E"&amp;5+15*(B90-1),INDIRECT("各月内訳表!E"&amp;5+15*(B90-1))))</f>
        <v/>
      </c>
      <c r="H90" s="163" t="str" cm="1">
        <f t="array" aca="1" ref="H90" ca="1">IF(D90="","",INDIRECT("各月内訳表!Q" &amp; 17+15*(B90-1)))</f>
        <v/>
      </c>
      <c r="I90" s="164"/>
      <c r="J90" s="165"/>
      <c r="K90" s="77"/>
      <c r="M90" s="93" t="str">
        <f>IF(F90="","",IF(入力ボックス!$C$8&lt;F90,"完了日より後",IF(#REF!&gt;F90,"発注と支払の日付が前後","○")))</f>
        <v/>
      </c>
    </row>
    <row r="91" spans="2:13" ht="14.25" customHeight="1">
      <c r="C91" s="83" t="str">
        <f ca="1">IF($D91="","","1-" &amp; $B90 &amp; "_"&amp;各月内訳表!F$8)</f>
        <v/>
      </c>
      <c r="D91" s="84" t="str" cm="1">
        <f t="array" aca="1" ref="D91" ca="1">IF(INDIRECT("各月内訳表!F" &amp; 17+15*(B90-1))="","",INDIRECT("各月内訳表!F" &amp; 17+15*(B90-1)))</f>
        <v/>
      </c>
      <c r="E91" s="84" t="str">
        <f t="shared" ref="E91:E97" ca="1" si="9">IF(ISBLANK(D91),"",D91)</f>
        <v/>
      </c>
      <c r="F91" s="129"/>
      <c r="G91" s="100"/>
      <c r="H91" s="160" t="str" cm="1">
        <f t="array" aca="1" ref="H91" ca="1">IF(D91="","",INDIRECT("各月内訳表!R" &amp; 17+15*(B90-1)))</f>
        <v/>
      </c>
      <c r="I91" s="161"/>
      <c r="J91" s="162"/>
      <c r="K91" s="77"/>
      <c r="M91" s="93" t="str">
        <f>IF(F91="","",IF(入力ボックス!$C$7&lt;F91,"完了日より後",IF(#REF!&gt;F91,"発注と支払の日付が前後","○")))</f>
        <v/>
      </c>
    </row>
    <row r="92" spans="2:13" ht="14.25" customHeight="1">
      <c r="C92" s="83" t="str">
        <f ca="1">IF($D92="","","1-" &amp; $B90 &amp; "_"&amp;各月内訳表!G$8)</f>
        <v/>
      </c>
      <c r="D92" s="84" t="str" cm="1">
        <f t="array" aca="1" ref="D92" ca="1">IF(INDIRECT("各月内訳表!G" &amp; 17+15*(B90-1))="","",INDIRECT("各月内訳表!G" &amp; 17+15*(B90-1)))</f>
        <v/>
      </c>
      <c r="E92" s="84" t="str">
        <f t="shared" ca="1" si="9"/>
        <v/>
      </c>
      <c r="F92" s="76"/>
      <c r="G92" s="97"/>
      <c r="H92" s="160" t="str" cm="1">
        <f t="array" aca="1" ref="H92" ca="1">IF(D92="","",INDIRECT("各月内訳表!S" &amp; 17+15*(B90-1)))</f>
        <v/>
      </c>
      <c r="I92" s="161"/>
      <c r="J92" s="162"/>
      <c r="K92" s="77"/>
      <c r="M92" s="93" t="str">
        <f>IF(F92="","",IF(入力ボックス!$C$7&lt;F92,"完了日より後",IF(#REF!&gt;F92,"発注と支払の日付が前後","○")))</f>
        <v/>
      </c>
    </row>
    <row r="93" spans="2:13" ht="14.25" customHeight="1">
      <c r="C93" s="83" t="str">
        <f ca="1">IF($D93="","","1-" &amp; $B90 &amp; "_"&amp;各月内訳表!H$8)</f>
        <v/>
      </c>
      <c r="D93" s="84" t="str" cm="1">
        <f t="array" aca="1" ref="D93" ca="1">IF(INDIRECT("各月内訳表!H" &amp; 17+15*(B90-1))="","",INDIRECT("各月内訳表!H" &amp; 17+15*(B90-1)))</f>
        <v/>
      </c>
      <c r="E93" s="84" t="str">
        <f t="shared" ca="1" si="9"/>
        <v/>
      </c>
      <c r="F93" s="76"/>
      <c r="G93" s="97"/>
      <c r="H93" s="160" t="str" cm="1">
        <f t="array" aca="1" ref="H93" ca="1">IF(D93="","",INDIRECT("各月内訳表!T" &amp; 17+15*(B90-1)))</f>
        <v/>
      </c>
      <c r="I93" s="161"/>
      <c r="J93" s="162"/>
      <c r="K93" s="77"/>
      <c r="M93" s="93" t="str">
        <f>IF(F93="","",IF(入力ボックス!$C$7&lt;F93,"完了日より後",IF(#REF!&gt;F93,"発注と支払の日付が前後","○")))</f>
        <v/>
      </c>
    </row>
    <row r="94" spans="2:13" ht="14.25" customHeight="1">
      <c r="C94" s="83" t="str">
        <f ca="1">IF($D94="","","1-" &amp; $B90 &amp; "_"&amp;各月内訳表!I$8)</f>
        <v/>
      </c>
      <c r="D94" s="84" t="str" cm="1">
        <f t="array" aca="1" ref="D94" ca="1">IF(INDIRECT("各月内訳表!I" &amp; 17+15*(B90-1))="","",INDIRECT("各月内訳表!I" &amp; 17+15*(B90-1)))</f>
        <v/>
      </c>
      <c r="E94" s="84" t="str">
        <f t="shared" ca="1" si="9"/>
        <v/>
      </c>
      <c r="F94" s="76"/>
      <c r="G94" s="97"/>
      <c r="H94" s="160" t="str" cm="1">
        <f t="array" aca="1" ref="H94" ca="1">IF(D94="","",INDIRECT("各月内訳表!U" &amp; 17+15*(B90-1)))</f>
        <v/>
      </c>
      <c r="I94" s="161"/>
      <c r="J94" s="162"/>
      <c r="K94" s="77"/>
      <c r="M94" s="93" t="str">
        <f>IF(F94="","",IF(入力ボックス!$C$7&lt;F94,"完了日より後",IF(#REF!&gt;F94,"発注と支払の日付が前後","○")))</f>
        <v/>
      </c>
    </row>
    <row r="95" spans="2:13" ht="14.25" customHeight="1">
      <c r="C95" s="83" t="str">
        <f ca="1">IF($D95="","","1-" &amp; $B90 &amp; "_"&amp;各月内訳表!J$8)</f>
        <v/>
      </c>
      <c r="D95" s="84" t="str" cm="1">
        <f t="array" aca="1" ref="D95" ca="1">IF(INDIRECT("各月内訳表!J" &amp; 17+15*(B90-1))="","",INDIRECT("各月内訳表!J" &amp; 17+15*(B90-1)))</f>
        <v/>
      </c>
      <c r="E95" s="84" t="str">
        <f t="shared" ca="1" si="9"/>
        <v/>
      </c>
      <c r="F95" s="76"/>
      <c r="G95" s="97"/>
      <c r="H95" s="160" t="str" cm="1">
        <f t="array" aca="1" ref="H95" ca="1">IF(D95="","",INDIRECT("各月内訳表!V" &amp; 17+15*(B90-1)))</f>
        <v/>
      </c>
      <c r="I95" s="161"/>
      <c r="J95" s="162"/>
      <c r="K95" s="77"/>
      <c r="M95" s="93" t="str">
        <f>IF(F95="","",IF(入力ボックス!$C$7&lt;F95,"完了日より後",IF(#REF!&gt;F95,"発注と支払の日付が前後","○")))</f>
        <v/>
      </c>
    </row>
    <row r="96" spans="2:13" ht="14.25" customHeight="1">
      <c r="C96" s="83" t="str">
        <f ca="1">IF($D96="","","1-" &amp; $B90 &amp; "_"&amp;各月内訳表!K$8)</f>
        <v/>
      </c>
      <c r="D96" s="84" t="str" cm="1">
        <f t="array" aca="1" ref="D96" ca="1">IF(INDIRECT("各月内訳表!K" &amp; 17+15*(B90-1))="","",INDIRECT("各月内訳表!K" &amp; 17+15*(B90-1)))</f>
        <v/>
      </c>
      <c r="E96" s="84" t="str">
        <f t="shared" ca="1" si="9"/>
        <v/>
      </c>
      <c r="F96" s="76"/>
      <c r="G96" s="97"/>
      <c r="H96" s="160" t="str" cm="1">
        <f t="array" aca="1" ref="H96" ca="1">IF(D96="","",INDIRECT("各月内訳表!W" &amp; 17+15*(B90-1)))</f>
        <v/>
      </c>
      <c r="I96" s="161"/>
      <c r="J96" s="162"/>
      <c r="K96" s="77"/>
      <c r="M96" s="93" t="str">
        <f>IF(F96="","",IF(入力ボックス!$C$7&lt;F96,"完了日より後",IF(#REF!&gt;F96,"発注と支払の日付が前後","○")))</f>
        <v/>
      </c>
    </row>
    <row r="97" spans="2:13" ht="14.25" customHeight="1">
      <c r="C97" s="85" t="str">
        <f ca="1">IF($D97="","","1-" &amp; $B90 &amp; "_"&amp;各月内訳表!L$8)</f>
        <v/>
      </c>
      <c r="D97" s="86" t="str" cm="1">
        <f t="array" aca="1" ref="D97" ca="1">IF(INDIRECT("各月内訳表!L" &amp; 17+15*(B90-1))="","",INDIRECT("各月内訳表!L" &amp; 17+15*(B90-1)))</f>
        <v/>
      </c>
      <c r="E97" s="86" t="str">
        <f t="shared" ca="1" si="9"/>
        <v/>
      </c>
      <c r="F97" s="76"/>
      <c r="G97" s="98"/>
      <c r="H97" s="160" t="str" cm="1">
        <f t="array" aca="1" ref="H97" ca="1">IF(D97="","",INDIRECT("各月内訳表!X" &amp; 17+15*(B90-1)))</f>
        <v/>
      </c>
      <c r="I97" s="161"/>
      <c r="J97" s="162"/>
      <c r="K97" s="77"/>
      <c r="M97" s="93" t="str">
        <f>IF(F97="","",IF(入力ボックス!$C$7&lt;F97,"完了日より後",IF(#REF!&gt;F97,"発注と支払の日付が前後","○")))</f>
        <v/>
      </c>
    </row>
    <row r="98" spans="2:13" ht="14.25" customHeight="1">
      <c r="C98" s="87"/>
      <c r="D98" s="88"/>
      <c r="E98" s="88"/>
      <c r="F98" s="89"/>
      <c r="G98" s="99"/>
      <c r="H98" s="154"/>
      <c r="I98" s="155"/>
      <c r="J98" s="156"/>
      <c r="K98" s="88"/>
      <c r="M98" s="93" t="str">
        <f>IF(F98="","",IF(入力ボックス!$C$7&lt;F98,"完了日より後",IF(#REF!&gt;F98,"発注と支払の日付が前後","○")))</f>
        <v/>
      </c>
    </row>
    <row r="99" spans="2:13" ht="14.25" customHeight="1">
      <c r="B99" s="45">
        <f>B90+1</f>
        <v>11</v>
      </c>
      <c r="C99" s="81" t="str">
        <f ca="1">IF($D99="","","1-" &amp; $B99 &amp; "_"&amp;各月内訳表!E$8)</f>
        <v/>
      </c>
      <c r="D99" s="82" t="str" cm="1">
        <f t="array" aca="1" ref="D99" ca="1">IF(INDIRECT("各月内訳表!E" &amp; 17+15*(B99-1))="","",INDIRECT("各月内訳表!E" &amp; 17+15*(B99-1)))</f>
        <v/>
      </c>
      <c r="E99" s="82" t="str">
        <f ca="1">IF(ISBLANK(D99),"",D99)</f>
        <v/>
      </c>
      <c r="F99" s="128"/>
      <c r="G99" s="96" t="str" cm="1">
        <f t="array" aca="1" ref="G99" ca="1">IF(INDIRECT("各月内訳表!E"&amp;5+15*(B99-1))="","",HYPERLINK("#各月内訳表!E"&amp;5+15*(B99-1),INDIRECT("各月内訳表!E"&amp;5+15*(B99-1))))</f>
        <v/>
      </c>
      <c r="H99" s="163" t="str" cm="1">
        <f t="array" aca="1" ref="H99" ca="1">IF(D99="","",INDIRECT("各月内訳表!Q" &amp; 17+15*(B99-1)))</f>
        <v/>
      </c>
      <c r="I99" s="164"/>
      <c r="J99" s="165"/>
      <c r="K99" s="77"/>
      <c r="M99" s="93" t="str">
        <f>IF(F99="","",IF(入力ボックス!$C$8&lt;F99,"完了日より後",IF(#REF!&gt;F99,"発注と支払の日付が前後","○")))</f>
        <v/>
      </c>
    </row>
    <row r="100" spans="2:13" ht="14.25" customHeight="1">
      <c r="C100" s="83" t="str">
        <f ca="1">IF($D100="","","1-" &amp; $B99 &amp; "_"&amp;各月内訳表!F$8)</f>
        <v/>
      </c>
      <c r="D100" s="84" t="str" cm="1">
        <f t="array" aca="1" ref="D100" ca="1">IF(INDIRECT("各月内訳表!F" &amp; 17+15*(B99-1))="","",INDIRECT("各月内訳表!F" &amp; 17+15*(B99-1)))</f>
        <v/>
      </c>
      <c r="E100" s="84" t="str">
        <f t="shared" ref="E100:E106" ca="1" si="10">IF(ISBLANK(D100),"",D100)</f>
        <v/>
      </c>
      <c r="F100" s="129"/>
      <c r="G100" s="100"/>
      <c r="H100" s="160" t="str" cm="1">
        <f t="array" aca="1" ref="H100" ca="1">IF(D100="","",INDIRECT("各月内訳表!R" &amp; 17+15*(B99-1)))</f>
        <v/>
      </c>
      <c r="I100" s="161"/>
      <c r="J100" s="162"/>
      <c r="K100" s="77"/>
      <c r="M100" s="93" t="str">
        <f>IF(F100="","",IF(入力ボックス!$C$7&lt;F100,"完了日より後",IF(#REF!&gt;F100,"発注と支払の日付が前後","○")))</f>
        <v/>
      </c>
    </row>
    <row r="101" spans="2:13" ht="14.25" customHeight="1">
      <c r="C101" s="83" t="str">
        <f ca="1">IF($D101="","","1-" &amp; $B99 &amp; "_"&amp;各月内訳表!G$8)</f>
        <v/>
      </c>
      <c r="D101" s="84" t="str" cm="1">
        <f t="array" aca="1" ref="D101" ca="1">IF(INDIRECT("各月内訳表!G" &amp; 17+15*(B99-1))="","",INDIRECT("各月内訳表!G" &amp; 17+15*(B99-1)))</f>
        <v/>
      </c>
      <c r="E101" s="84" t="str">
        <f t="shared" ca="1" si="10"/>
        <v/>
      </c>
      <c r="F101" s="76"/>
      <c r="G101" s="97"/>
      <c r="H101" s="160" t="str" cm="1">
        <f t="array" aca="1" ref="H101" ca="1">IF(D101="","",INDIRECT("各月内訳表!S" &amp; 17+15*(B99-1)))</f>
        <v/>
      </c>
      <c r="I101" s="161"/>
      <c r="J101" s="162"/>
      <c r="K101" s="77"/>
      <c r="M101" s="93" t="str">
        <f>IF(F101="","",IF(入力ボックス!$C$7&lt;F101,"完了日より後",IF(#REF!&gt;F101,"発注と支払の日付が前後","○")))</f>
        <v/>
      </c>
    </row>
    <row r="102" spans="2:13" ht="14.25" customHeight="1">
      <c r="C102" s="83" t="str">
        <f ca="1">IF($D102="","","1-" &amp; $B99 &amp; "_"&amp;各月内訳表!H$8)</f>
        <v/>
      </c>
      <c r="D102" s="84" t="str" cm="1">
        <f t="array" aca="1" ref="D102" ca="1">IF(INDIRECT("各月内訳表!H" &amp; 17+15*(B99-1))="","",INDIRECT("各月内訳表!H" &amp; 17+15*(B99-1)))</f>
        <v/>
      </c>
      <c r="E102" s="84" t="str">
        <f t="shared" ca="1" si="10"/>
        <v/>
      </c>
      <c r="F102" s="76"/>
      <c r="G102" s="97"/>
      <c r="H102" s="160" t="str" cm="1">
        <f t="array" aca="1" ref="H102" ca="1">IF(D102="","",INDIRECT("各月内訳表!T" &amp; 17+15*(B99-1)))</f>
        <v/>
      </c>
      <c r="I102" s="161"/>
      <c r="J102" s="162"/>
      <c r="K102" s="77"/>
      <c r="M102" s="93" t="str">
        <f>IF(F102="","",IF(入力ボックス!$C$7&lt;F102,"完了日より後",IF(#REF!&gt;F102,"発注と支払の日付が前後","○")))</f>
        <v/>
      </c>
    </row>
    <row r="103" spans="2:13" ht="14.25" customHeight="1">
      <c r="C103" s="83" t="str">
        <f ca="1">IF($D103="","","1-" &amp; $B99 &amp; "_"&amp;各月内訳表!I$8)</f>
        <v/>
      </c>
      <c r="D103" s="84" t="str" cm="1">
        <f t="array" aca="1" ref="D103" ca="1">IF(INDIRECT("各月内訳表!I" &amp; 17+15*(B99-1))="","",INDIRECT("各月内訳表!I" &amp; 17+15*(B99-1)))</f>
        <v/>
      </c>
      <c r="E103" s="84" t="str">
        <f t="shared" ca="1" si="10"/>
        <v/>
      </c>
      <c r="F103" s="76"/>
      <c r="G103" s="97"/>
      <c r="H103" s="160" t="str" cm="1">
        <f t="array" aca="1" ref="H103" ca="1">IF(D103="","",INDIRECT("各月内訳表!U" &amp; 17+15*(B99-1)))</f>
        <v/>
      </c>
      <c r="I103" s="161"/>
      <c r="J103" s="162"/>
      <c r="K103" s="77"/>
      <c r="M103" s="93" t="str">
        <f>IF(F103="","",IF(入力ボックス!$C$7&lt;F103,"完了日より後",IF(#REF!&gt;F103,"発注と支払の日付が前後","○")))</f>
        <v/>
      </c>
    </row>
    <row r="104" spans="2:13" ht="14.25" customHeight="1">
      <c r="C104" s="83" t="str">
        <f ca="1">IF($D104="","","1-" &amp; $B99 &amp; "_"&amp;各月内訳表!J$8)</f>
        <v/>
      </c>
      <c r="D104" s="84" t="str" cm="1">
        <f t="array" aca="1" ref="D104" ca="1">IF(INDIRECT("各月内訳表!J" &amp; 17+15*(B99-1))="","",INDIRECT("各月内訳表!J" &amp; 17+15*(B99-1)))</f>
        <v/>
      </c>
      <c r="E104" s="84" t="str">
        <f t="shared" ca="1" si="10"/>
        <v/>
      </c>
      <c r="F104" s="76"/>
      <c r="G104" s="97"/>
      <c r="H104" s="160" t="str" cm="1">
        <f t="array" aca="1" ref="H104" ca="1">IF(D104="","",INDIRECT("各月内訳表!V" &amp; 17+15*(B99-1)))</f>
        <v/>
      </c>
      <c r="I104" s="161"/>
      <c r="J104" s="162"/>
      <c r="K104" s="77"/>
      <c r="M104" s="93" t="str">
        <f>IF(F104="","",IF(入力ボックス!$C$7&lt;F104,"完了日より後",IF(#REF!&gt;F104,"発注と支払の日付が前後","○")))</f>
        <v/>
      </c>
    </row>
    <row r="105" spans="2:13" ht="14.25" customHeight="1">
      <c r="C105" s="83" t="str">
        <f ca="1">IF($D105="","","1-" &amp; $B99 &amp; "_"&amp;各月内訳表!K$8)</f>
        <v/>
      </c>
      <c r="D105" s="84" t="str" cm="1">
        <f t="array" aca="1" ref="D105" ca="1">IF(INDIRECT("各月内訳表!K" &amp; 17+15*(B99-1))="","",INDIRECT("各月内訳表!K" &amp; 17+15*(B99-1)))</f>
        <v/>
      </c>
      <c r="E105" s="84" t="str">
        <f t="shared" ca="1" si="10"/>
        <v/>
      </c>
      <c r="F105" s="76"/>
      <c r="G105" s="97"/>
      <c r="H105" s="160" t="str" cm="1">
        <f t="array" aca="1" ref="H105" ca="1">IF(D105="","",INDIRECT("各月内訳表!W" &amp; 17+15*(B99-1)))</f>
        <v/>
      </c>
      <c r="I105" s="161"/>
      <c r="J105" s="162"/>
      <c r="K105" s="77"/>
      <c r="M105" s="93" t="str">
        <f>IF(F105="","",IF(入力ボックス!$C$7&lt;F105,"完了日より後",IF(#REF!&gt;F105,"発注と支払の日付が前後","○")))</f>
        <v/>
      </c>
    </row>
    <row r="106" spans="2:13" ht="14.25" customHeight="1">
      <c r="C106" s="85" t="str">
        <f ca="1">IF($D106="","","1-" &amp; $B99 &amp; "_"&amp;各月内訳表!L$8)</f>
        <v/>
      </c>
      <c r="D106" s="86" t="str" cm="1">
        <f t="array" aca="1" ref="D106" ca="1">IF(INDIRECT("各月内訳表!L" &amp; 17+15*(B99-1))="","",INDIRECT("各月内訳表!L" &amp; 17+15*(B99-1)))</f>
        <v/>
      </c>
      <c r="E106" s="86" t="str">
        <f t="shared" ca="1" si="10"/>
        <v/>
      </c>
      <c r="F106" s="76"/>
      <c r="G106" s="98"/>
      <c r="H106" s="160" t="str" cm="1">
        <f t="array" aca="1" ref="H106" ca="1">IF(D106="","",INDIRECT("各月内訳表!X" &amp; 17+15*(B99-1)))</f>
        <v/>
      </c>
      <c r="I106" s="161"/>
      <c r="J106" s="162"/>
      <c r="K106" s="77"/>
      <c r="M106" s="93" t="str">
        <f>IF(F106="","",IF(入力ボックス!$C$7&lt;F106,"完了日より後",IF(#REF!&gt;F106,"発注と支払の日付が前後","○")))</f>
        <v/>
      </c>
    </row>
    <row r="107" spans="2:13" ht="14.25" customHeight="1">
      <c r="C107" s="87"/>
      <c r="D107" s="88"/>
      <c r="E107" s="88"/>
      <c r="F107" s="89"/>
      <c r="G107" s="99"/>
      <c r="H107" s="154"/>
      <c r="I107" s="155"/>
      <c r="J107" s="156"/>
      <c r="K107" s="88"/>
      <c r="M107" s="93" t="str">
        <f>IF(F107="","",IF(入力ボックス!$C$7&lt;F107,"完了日より後",IF(#REF!&gt;F107,"発注と支払の日付が前後","○")))</f>
        <v/>
      </c>
    </row>
    <row r="108" spans="2:13" ht="14.25" customHeight="1">
      <c r="B108" s="45">
        <f>B99+1</f>
        <v>12</v>
      </c>
      <c r="C108" s="81" t="str">
        <f ca="1">IF($D108="","","1-" &amp; $B108 &amp; "_"&amp;各月内訳表!E$8)</f>
        <v/>
      </c>
      <c r="D108" s="82" t="str" cm="1">
        <f t="array" aca="1" ref="D108" ca="1">IF(INDIRECT("各月内訳表!E" &amp; 17+15*(B108-1))="","",INDIRECT("各月内訳表!E" &amp; 17+15*(B108-1)))</f>
        <v/>
      </c>
      <c r="E108" s="82" t="str">
        <f ca="1">IF(ISBLANK(D108),"",D108)</f>
        <v/>
      </c>
      <c r="F108" s="128"/>
      <c r="G108" s="96" t="str" cm="1">
        <f t="array" aca="1" ref="G108" ca="1">IF(INDIRECT("各月内訳表!E"&amp;5+15*(B108-1))="","",HYPERLINK("#各月内訳表!E"&amp;5+15*(B108-1),INDIRECT("各月内訳表!E"&amp;5+15*(B108-1))))</f>
        <v/>
      </c>
      <c r="H108" s="163" t="str" cm="1">
        <f t="array" aca="1" ref="H108" ca="1">IF(D108="","",INDIRECT("各月内訳表!Q" &amp; 17+15*(B108-1)))</f>
        <v/>
      </c>
      <c r="I108" s="164"/>
      <c r="J108" s="165"/>
      <c r="K108" s="77"/>
      <c r="M108" s="93" t="str">
        <f>IF(F108="","",IF(入力ボックス!$C$8&lt;F108,"完了日より後",IF(#REF!&gt;F108,"発注と支払の日付が前後","○")))</f>
        <v/>
      </c>
    </row>
    <row r="109" spans="2:13" ht="14.25" customHeight="1">
      <c r="C109" s="83" t="str">
        <f ca="1">IF($D109="","","1-" &amp; $B108 &amp; "_"&amp;各月内訳表!F$8)</f>
        <v/>
      </c>
      <c r="D109" s="84" t="str" cm="1">
        <f t="array" aca="1" ref="D109" ca="1">IF(INDIRECT("各月内訳表!F" &amp; 17+15*(B108-1))="","",INDIRECT("各月内訳表!F" &amp; 17+15*(B108-1)))</f>
        <v/>
      </c>
      <c r="E109" s="84" t="str">
        <f t="shared" ref="E109:E115" ca="1" si="11">IF(ISBLANK(D109),"",D109)</f>
        <v/>
      </c>
      <c r="F109" s="129"/>
      <c r="G109" s="100"/>
      <c r="H109" s="160" t="str" cm="1">
        <f t="array" aca="1" ref="H109" ca="1">IF(D109="","",INDIRECT("各月内訳表!R" &amp; 17+15*(B108-1)))</f>
        <v/>
      </c>
      <c r="I109" s="161"/>
      <c r="J109" s="162"/>
      <c r="K109" s="77"/>
      <c r="M109" s="93" t="str">
        <f>IF(F109="","",IF(入力ボックス!$C$7&lt;F109,"完了日より後",IF(#REF!&gt;F109,"発注と支払の日付が前後","○")))</f>
        <v/>
      </c>
    </row>
    <row r="110" spans="2:13" ht="14.25" customHeight="1">
      <c r="C110" s="83" t="str">
        <f ca="1">IF($D110="","","1-" &amp; $B108 &amp; "_"&amp;各月内訳表!G$8)</f>
        <v/>
      </c>
      <c r="D110" s="84" t="str" cm="1">
        <f t="array" aca="1" ref="D110" ca="1">IF(INDIRECT("各月内訳表!G" &amp; 17+15*(B108-1))="","",INDIRECT("各月内訳表!G" &amp; 17+15*(B108-1)))</f>
        <v/>
      </c>
      <c r="E110" s="84" t="str">
        <f t="shared" ca="1" si="11"/>
        <v/>
      </c>
      <c r="F110" s="76"/>
      <c r="G110" s="97"/>
      <c r="H110" s="160" t="str" cm="1">
        <f t="array" aca="1" ref="H110" ca="1">IF(D110="","",INDIRECT("各月内訳表!S" &amp; 17+15*(B108-1)))</f>
        <v/>
      </c>
      <c r="I110" s="161"/>
      <c r="J110" s="162"/>
      <c r="K110" s="77"/>
      <c r="M110" s="93" t="str">
        <f>IF(F110="","",IF(入力ボックス!$C$7&lt;F110,"完了日より後",IF(#REF!&gt;F110,"発注と支払の日付が前後","○")))</f>
        <v/>
      </c>
    </row>
    <row r="111" spans="2:13" ht="14.25" customHeight="1">
      <c r="C111" s="83" t="str">
        <f ca="1">IF($D111="","","1-" &amp; $B108 &amp; "_"&amp;各月内訳表!H$8)</f>
        <v/>
      </c>
      <c r="D111" s="84" t="str" cm="1">
        <f t="array" aca="1" ref="D111" ca="1">IF(INDIRECT("各月内訳表!H" &amp; 17+15*(B108-1))="","",INDIRECT("各月内訳表!H" &amp; 17+15*(B108-1)))</f>
        <v/>
      </c>
      <c r="E111" s="84" t="str">
        <f t="shared" ca="1" si="11"/>
        <v/>
      </c>
      <c r="F111" s="76"/>
      <c r="G111" s="97"/>
      <c r="H111" s="160" t="str" cm="1">
        <f t="array" aca="1" ref="H111" ca="1">IF(D111="","",INDIRECT("各月内訳表!T" &amp; 17+15*(B108-1)))</f>
        <v/>
      </c>
      <c r="I111" s="161"/>
      <c r="J111" s="162"/>
      <c r="K111" s="77"/>
      <c r="M111" s="93" t="str">
        <f>IF(F111="","",IF(入力ボックス!$C$7&lt;F111,"完了日より後",IF(#REF!&gt;F111,"発注と支払の日付が前後","○")))</f>
        <v/>
      </c>
    </row>
    <row r="112" spans="2:13" ht="14.25" customHeight="1">
      <c r="C112" s="83" t="str">
        <f ca="1">IF($D112="","","1-" &amp; $B108 &amp; "_"&amp;各月内訳表!I$8)</f>
        <v/>
      </c>
      <c r="D112" s="84" t="str" cm="1">
        <f t="array" aca="1" ref="D112" ca="1">IF(INDIRECT("各月内訳表!I" &amp; 17+15*(B108-1))="","",INDIRECT("各月内訳表!I" &amp; 17+15*(B108-1)))</f>
        <v/>
      </c>
      <c r="E112" s="84" t="str">
        <f t="shared" ca="1" si="11"/>
        <v/>
      </c>
      <c r="F112" s="76"/>
      <c r="G112" s="97"/>
      <c r="H112" s="160" t="str" cm="1">
        <f t="array" aca="1" ref="H112" ca="1">IF(D112="","",INDIRECT("各月内訳表!U" &amp; 17+15*(B108-1)))</f>
        <v/>
      </c>
      <c r="I112" s="161"/>
      <c r="J112" s="162"/>
      <c r="K112" s="77"/>
      <c r="M112" s="93" t="str">
        <f>IF(F112="","",IF(入力ボックス!$C$7&lt;F112,"完了日より後",IF(#REF!&gt;F112,"発注と支払の日付が前後","○")))</f>
        <v/>
      </c>
    </row>
    <row r="113" spans="2:13" ht="14.25" customHeight="1">
      <c r="C113" s="83" t="str">
        <f ca="1">IF($D113="","","1-" &amp; $B108 &amp; "_"&amp;各月内訳表!J$8)</f>
        <v/>
      </c>
      <c r="D113" s="84" t="str" cm="1">
        <f t="array" aca="1" ref="D113" ca="1">IF(INDIRECT("各月内訳表!J" &amp; 17+15*(B108-1))="","",INDIRECT("各月内訳表!J" &amp; 17+15*(B108-1)))</f>
        <v/>
      </c>
      <c r="E113" s="84" t="str">
        <f t="shared" ca="1" si="11"/>
        <v/>
      </c>
      <c r="F113" s="76"/>
      <c r="G113" s="97"/>
      <c r="H113" s="160" t="str" cm="1">
        <f t="array" aca="1" ref="H113" ca="1">IF(D113="","",INDIRECT("各月内訳表!V" &amp; 17+15*(B108-1)))</f>
        <v/>
      </c>
      <c r="I113" s="161"/>
      <c r="J113" s="162"/>
      <c r="K113" s="77"/>
      <c r="M113" s="93" t="str">
        <f>IF(F113="","",IF(入力ボックス!$C$7&lt;F113,"完了日より後",IF(#REF!&gt;F113,"発注と支払の日付が前後","○")))</f>
        <v/>
      </c>
    </row>
    <row r="114" spans="2:13" ht="14.25" customHeight="1">
      <c r="C114" s="83" t="str">
        <f ca="1">IF($D114="","","1-" &amp; $B108 &amp; "_"&amp;各月内訳表!K$8)</f>
        <v/>
      </c>
      <c r="D114" s="84" t="str" cm="1">
        <f t="array" aca="1" ref="D114" ca="1">IF(INDIRECT("各月内訳表!K" &amp; 17+15*(B108-1))="","",INDIRECT("各月内訳表!K" &amp; 17+15*(B108-1)))</f>
        <v/>
      </c>
      <c r="E114" s="84" t="str">
        <f t="shared" ca="1" si="11"/>
        <v/>
      </c>
      <c r="F114" s="76"/>
      <c r="G114" s="97"/>
      <c r="H114" s="160" t="str" cm="1">
        <f t="array" aca="1" ref="H114" ca="1">IF(D114="","",INDIRECT("各月内訳表!W" &amp; 17+15*(B108-1)))</f>
        <v/>
      </c>
      <c r="I114" s="161"/>
      <c r="J114" s="162"/>
      <c r="K114" s="77"/>
      <c r="M114" s="93" t="str">
        <f>IF(F114="","",IF(入力ボックス!$C$7&lt;F114,"完了日より後",IF(#REF!&gt;F114,"発注と支払の日付が前後","○")))</f>
        <v/>
      </c>
    </row>
    <row r="115" spans="2:13" ht="14.25" customHeight="1">
      <c r="C115" s="85" t="str">
        <f ca="1">IF($D115="","","1-" &amp; $B108 &amp; "_"&amp;各月内訳表!L$8)</f>
        <v/>
      </c>
      <c r="D115" s="86" t="str" cm="1">
        <f t="array" aca="1" ref="D115" ca="1">IF(INDIRECT("各月内訳表!L" &amp; 17+15*(B108-1))="","",INDIRECT("各月内訳表!L" &amp; 17+15*(B108-1)))</f>
        <v/>
      </c>
      <c r="E115" s="86" t="str">
        <f t="shared" ca="1" si="11"/>
        <v/>
      </c>
      <c r="F115" s="76"/>
      <c r="G115" s="98"/>
      <c r="H115" s="160" t="str" cm="1">
        <f t="array" aca="1" ref="H115" ca="1">IF(D115="","",INDIRECT("各月内訳表!X" &amp; 17+15*(B108-1)))</f>
        <v/>
      </c>
      <c r="I115" s="161"/>
      <c r="J115" s="162"/>
      <c r="K115" s="77"/>
      <c r="M115" s="93" t="str">
        <f>IF(F115="","",IF(入力ボックス!$C$7&lt;F115,"完了日より後",IF(#REF!&gt;F115,"発注と支払の日付が前後","○")))</f>
        <v/>
      </c>
    </row>
    <row r="116" spans="2:13" ht="14.25" customHeight="1">
      <c r="C116" s="87"/>
      <c r="D116" s="88"/>
      <c r="E116" s="88"/>
      <c r="F116" s="89"/>
      <c r="G116" s="99"/>
      <c r="H116" s="154"/>
      <c r="I116" s="155"/>
      <c r="J116" s="156"/>
      <c r="K116" s="88"/>
      <c r="M116" s="93" t="str">
        <f>IF(F116="","",IF(入力ボックス!$C$7&lt;F116,"完了日より後",IF(#REF!&gt;F116,"発注と支払の日付が前後","○")))</f>
        <v/>
      </c>
    </row>
    <row r="117" spans="2:13" ht="14.25" customHeight="1">
      <c r="B117" s="45">
        <f>B108+1</f>
        <v>13</v>
      </c>
      <c r="C117" s="81" t="str">
        <f ca="1">IF($D117="","","1-" &amp; $B117 &amp; "_"&amp;各月内訳表!E$8)</f>
        <v/>
      </c>
      <c r="D117" s="82" t="str" cm="1">
        <f t="array" aca="1" ref="D117" ca="1">IF(INDIRECT("各月内訳表!E" &amp; 17+15*(B117-1))="","",INDIRECT("各月内訳表!E" &amp; 17+15*(B117-1)))</f>
        <v/>
      </c>
      <c r="E117" s="82" t="str">
        <f ca="1">IF(ISBLANK(D117),"",D117)</f>
        <v/>
      </c>
      <c r="F117" s="128"/>
      <c r="G117" s="96" t="str" cm="1">
        <f t="array" aca="1" ref="G117" ca="1">IF(INDIRECT("各月内訳表!E"&amp;5+15*(B117-1))="","",HYPERLINK("#各月内訳表!E"&amp;5+15*(B117-1),INDIRECT("各月内訳表!E"&amp;5+15*(B117-1))))</f>
        <v/>
      </c>
      <c r="H117" s="163" t="str" cm="1">
        <f t="array" aca="1" ref="H117" ca="1">IF(D117="","",INDIRECT("各月内訳表!Q" &amp; 17+15*(B117-1)))</f>
        <v/>
      </c>
      <c r="I117" s="164"/>
      <c r="J117" s="165"/>
      <c r="K117" s="77"/>
      <c r="M117" s="93" t="str">
        <f>IF(F117="","",IF(入力ボックス!$C$8&lt;F117,"完了日より後",IF(#REF!&gt;F117,"発注と支払の日付が前後","○")))</f>
        <v/>
      </c>
    </row>
    <row r="118" spans="2:13" ht="14.25" customHeight="1">
      <c r="C118" s="83" t="str">
        <f ca="1">IF($D118="","","1-" &amp; $B117 &amp; "_"&amp;各月内訳表!F$8)</f>
        <v/>
      </c>
      <c r="D118" s="84" t="str" cm="1">
        <f t="array" aca="1" ref="D118" ca="1">IF(INDIRECT("各月内訳表!F" &amp; 17+15*(B117-1))="","",INDIRECT("各月内訳表!F" &amp; 17+15*(B117-1)))</f>
        <v/>
      </c>
      <c r="E118" s="84" t="str">
        <f t="shared" ref="E118:E124" ca="1" si="12">IF(ISBLANK(D118),"",D118)</f>
        <v/>
      </c>
      <c r="F118" s="129"/>
      <c r="G118" s="100"/>
      <c r="H118" s="160" t="str" cm="1">
        <f t="array" aca="1" ref="H118" ca="1">IF(D118="","",INDIRECT("各月内訳表!R" &amp; 17+15*(B117-1)))</f>
        <v/>
      </c>
      <c r="I118" s="161"/>
      <c r="J118" s="162"/>
      <c r="K118" s="77"/>
      <c r="M118" s="93" t="str">
        <f>IF(F118="","",IF(入力ボックス!$C$7&lt;F118,"完了日より後",IF(#REF!&gt;F118,"発注と支払の日付が前後","○")))</f>
        <v/>
      </c>
    </row>
    <row r="119" spans="2:13" ht="14.25" customHeight="1">
      <c r="C119" s="83" t="str">
        <f ca="1">IF($D119="","","1-" &amp; $B117 &amp; "_"&amp;各月内訳表!G$8)</f>
        <v/>
      </c>
      <c r="D119" s="84" t="str" cm="1">
        <f t="array" aca="1" ref="D119" ca="1">IF(INDIRECT("各月内訳表!G" &amp; 17+15*(B117-1))="","",INDIRECT("各月内訳表!G" &amp; 17+15*(B117-1)))</f>
        <v/>
      </c>
      <c r="E119" s="84" t="str">
        <f t="shared" ca="1" si="12"/>
        <v/>
      </c>
      <c r="F119" s="76"/>
      <c r="G119" s="97"/>
      <c r="H119" s="160" t="str" cm="1">
        <f t="array" aca="1" ref="H119" ca="1">IF(D119="","",INDIRECT("各月内訳表!S" &amp; 17+15*(B117-1)))</f>
        <v/>
      </c>
      <c r="I119" s="161"/>
      <c r="J119" s="162"/>
      <c r="K119" s="77"/>
      <c r="M119" s="93" t="str">
        <f>IF(F119="","",IF(入力ボックス!$C$7&lt;F119,"完了日より後",IF(#REF!&gt;F119,"発注と支払の日付が前後","○")))</f>
        <v/>
      </c>
    </row>
    <row r="120" spans="2:13" ht="14.25" customHeight="1">
      <c r="C120" s="83" t="str">
        <f ca="1">IF($D120="","","1-" &amp; $B117 &amp; "_"&amp;各月内訳表!H$8)</f>
        <v/>
      </c>
      <c r="D120" s="84" t="str" cm="1">
        <f t="array" aca="1" ref="D120" ca="1">IF(INDIRECT("各月内訳表!H" &amp; 17+15*(B117-1))="","",INDIRECT("各月内訳表!H" &amp; 17+15*(B117-1)))</f>
        <v/>
      </c>
      <c r="E120" s="84" t="str">
        <f t="shared" ca="1" si="12"/>
        <v/>
      </c>
      <c r="F120" s="76"/>
      <c r="G120" s="97"/>
      <c r="H120" s="160" t="str" cm="1">
        <f t="array" aca="1" ref="H120" ca="1">IF(D120="","",INDIRECT("各月内訳表!T" &amp; 17+15*(B117-1)))</f>
        <v/>
      </c>
      <c r="I120" s="161"/>
      <c r="J120" s="162"/>
      <c r="K120" s="77"/>
      <c r="M120" s="93" t="str">
        <f>IF(F120="","",IF(入力ボックス!$C$7&lt;F120,"完了日より後",IF(#REF!&gt;F120,"発注と支払の日付が前後","○")))</f>
        <v/>
      </c>
    </row>
    <row r="121" spans="2:13" ht="14.25" customHeight="1">
      <c r="C121" s="83" t="str">
        <f ca="1">IF($D121="","","1-" &amp; $B117 &amp; "_"&amp;各月内訳表!I$8)</f>
        <v/>
      </c>
      <c r="D121" s="84" t="str" cm="1">
        <f t="array" aca="1" ref="D121" ca="1">IF(INDIRECT("各月内訳表!I" &amp; 17+15*(B117-1))="","",INDIRECT("各月内訳表!I" &amp; 17+15*(B117-1)))</f>
        <v/>
      </c>
      <c r="E121" s="84" t="str">
        <f t="shared" ca="1" si="12"/>
        <v/>
      </c>
      <c r="F121" s="76"/>
      <c r="G121" s="97"/>
      <c r="H121" s="160" t="str" cm="1">
        <f t="array" aca="1" ref="H121" ca="1">IF(D121="","",INDIRECT("各月内訳表!U" &amp; 17+15*(B117-1)))</f>
        <v/>
      </c>
      <c r="I121" s="161"/>
      <c r="J121" s="162"/>
      <c r="K121" s="77"/>
      <c r="M121" s="93" t="str">
        <f>IF(F121="","",IF(入力ボックス!$C$7&lt;F121,"完了日より後",IF(#REF!&gt;F121,"発注と支払の日付が前後","○")))</f>
        <v/>
      </c>
    </row>
    <row r="122" spans="2:13" ht="14.25" customHeight="1">
      <c r="C122" s="83" t="str">
        <f ca="1">IF($D122="","","1-" &amp; $B117 &amp; "_"&amp;各月内訳表!J$8)</f>
        <v/>
      </c>
      <c r="D122" s="84" t="str" cm="1">
        <f t="array" aca="1" ref="D122" ca="1">IF(INDIRECT("各月内訳表!J" &amp; 17+15*(B117-1))="","",INDIRECT("各月内訳表!J" &amp; 17+15*(B117-1)))</f>
        <v/>
      </c>
      <c r="E122" s="84" t="str">
        <f t="shared" ca="1" si="12"/>
        <v/>
      </c>
      <c r="F122" s="76"/>
      <c r="G122" s="97"/>
      <c r="H122" s="160" t="str" cm="1">
        <f t="array" aca="1" ref="H122" ca="1">IF(D122="","",INDIRECT("各月内訳表!V" &amp; 17+15*(B117-1)))</f>
        <v/>
      </c>
      <c r="I122" s="161"/>
      <c r="J122" s="162"/>
      <c r="K122" s="77"/>
      <c r="M122" s="93" t="str">
        <f>IF(F122="","",IF(入力ボックス!$C$7&lt;F122,"完了日より後",IF(#REF!&gt;F122,"発注と支払の日付が前後","○")))</f>
        <v/>
      </c>
    </row>
    <row r="123" spans="2:13" ht="14.25" customHeight="1">
      <c r="C123" s="83" t="str">
        <f ca="1">IF($D123="","","1-" &amp; $B117 &amp; "_"&amp;各月内訳表!K$8)</f>
        <v/>
      </c>
      <c r="D123" s="84" t="str" cm="1">
        <f t="array" aca="1" ref="D123" ca="1">IF(INDIRECT("各月内訳表!K" &amp; 17+15*(B117-1))="","",INDIRECT("各月内訳表!K" &amp; 17+15*(B117-1)))</f>
        <v/>
      </c>
      <c r="E123" s="84" t="str">
        <f t="shared" ca="1" si="12"/>
        <v/>
      </c>
      <c r="F123" s="76"/>
      <c r="G123" s="97"/>
      <c r="H123" s="160" t="str" cm="1">
        <f t="array" aca="1" ref="H123" ca="1">IF(D123="","",INDIRECT("各月内訳表!W" &amp; 17+15*(B117-1)))</f>
        <v/>
      </c>
      <c r="I123" s="161"/>
      <c r="J123" s="162"/>
      <c r="K123" s="77"/>
      <c r="M123" s="93" t="str">
        <f>IF(F123="","",IF(入力ボックス!$C$7&lt;F123,"完了日より後",IF(#REF!&gt;F123,"発注と支払の日付が前後","○")))</f>
        <v/>
      </c>
    </row>
    <row r="124" spans="2:13" ht="14.25" customHeight="1">
      <c r="C124" s="85" t="str">
        <f ca="1">IF($D124="","","1-" &amp; $B117 &amp; "_"&amp;各月内訳表!L$8)</f>
        <v/>
      </c>
      <c r="D124" s="86" t="str" cm="1">
        <f t="array" aca="1" ref="D124" ca="1">IF(INDIRECT("各月内訳表!L" &amp; 17+15*(B117-1))="","",INDIRECT("各月内訳表!L" &amp; 17+15*(B117-1)))</f>
        <v/>
      </c>
      <c r="E124" s="86" t="str">
        <f t="shared" ca="1" si="12"/>
        <v/>
      </c>
      <c r="F124" s="76"/>
      <c r="G124" s="98"/>
      <c r="H124" s="160" t="str" cm="1">
        <f t="array" aca="1" ref="H124" ca="1">IF(D124="","",INDIRECT("各月内訳表!X" &amp; 17+15*(B117-1)))</f>
        <v/>
      </c>
      <c r="I124" s="161"/>
      <c r="J124" s="162"/>
      <c r="K124" s="77"/>
      <c r="M124" s="93" t="str">
        <f>IF(F124="","",IF(入力ボックス!$C$7&lt;F124,"完了日より後",IF(#REF!&gt;F124,"発注と支払の日付が前後","○")))</f>
        <v/>
      </c>
    </row>
    <row r="125" spans="2:13" ht="14.25" customHeight="1">
      <c r="C125" s="87"/>
      <c r="D125" s="88"/>
      <c r="E125" s="88"/>
      <c r="F125" s="89"/>
      <c r="G125" s="99"/>
      <c r="H125" s="154"/>
      <c r="I125" s="155"/>
      <c r="J125" s="156"/>
      <c r="K125" s="88"/>
      <c r="M125" s="93" t="str">
        <f>IF(F125="","",IF(入力ボックス!$C$7&lt;F125,"完了日より後",IF(#REF!&gt;F125,"発注と支払の日付が前後","○")))</f>
        <v/>
      </c>
    </row>
    <row r="126" spans="2:13" ht="14.25" customHeight="1">
      <c r="B126" s="45">
        <f>B117+1</f>
        <v>14</v>
      </c>
      <c r="C126" s="81" t="str">
        <f ca="1">IF($D126="","","1-" &amp; $B126 &amp; "_"&amp;各月内訳表!E$8)</f>
        <v/>
      </c>
      <c r="D126" s="82" t="str" cm="1">
        <f t="array" aca="1" ref="D126" ca="1">IF(INDIRECT("各月内訳表!E" &amp; 17+15*(B126-1))="","",INDIRECT("各月内訳表!E" &amp; 17+15*(B126-1)))</f>
        <v/>
      </c>
      <c r="E126" s="82" t="str">
        <f ca="1">IF(ISBLANK(D126),"",D126)</f>
        <v/>
      </c>
      <c r="F126" s="128"/>
      <c r="G126" s="96" t="str" cm="1">
        <f t="array" aca="1" ref="G126" ca="1">IF(INDIRECT("各月内訳表!E"&amp;5+15*(B126-1))="","",HYPERLINK("#各月内訳表!E"&amp;5+15*(B126-1),INDIRECT("各月内訳表!E"&amp;5+15*(B126-1))))</f>
        <v/>
      </c>
      <c r="H126" s="163" t="str" cm="1">
        <f t="array" aca="1" ref="H126" ca="1">IF(D126="","",INDIRECT("各月内訳表!Q" &amp; 17+15*(B126-1)))</f>
        <v/>
      </c>
      <c r="I126" s="164"/>
      <c r="J126" s="165"/>
      <c r="K126" s="77"/>
      <c r="M126" s="93" t="str">
        <f>IF(F126="","",IF(入力ボックス!$C$8&lt;F126,"完了日より後",IF(#REF!&gt;F126,"発注と支払の日付が前後","○")))</f>
        <v/>
      </c>
    </row>
    <row r="127" spans="2:13" ht="14.25" customHeight="1">
      <c r="C127" s="83" t="str">
        <f ca="1">IF($D127="","","1-" &amp; $B126 &amp; "_"&amp;各月内訳表!F$8)</f>
        <v/>
      </c>
      <c r="D127" s="84" t="str" cm="1">
        <f t="array" aca="1" ref="D127" ca="1">IF(INDIRECT("各月内訳表!F" &amp; 17+15*(B126-1))="","",INDIRECT("各月内訳表!F" &amp; 17+15*(B126-1)))</f>
        <v/>
      </c>
      <c r="E127" s="84" t="str">
        <f t="shared" ref="E127:E133" ca="1" si="13">IF(ISBLANK(D127),"",D127)</f>
        <v/>
      </c>
      <c r="F127" s="129"/>
      <c r="G127" s="100"/>
      <c r="H127" s="160" t="str" cm="1">
        <f t="array" aca="1" ref="H127" ca="1">IF(D127="","",INDIRECT("各月内訳表!R" &amp; 17+15*(B126-1)))</f>
        <v/>
      </c>
      <c r="I127" s="161"/>
      <c r="J127" s="162"/>
      <c r="K127" s="77"/>
      <c r="M127" s="93" t="str">
        <f>IF(F127="","",IF(入力ボックス!$C$7&lt;F127,"完了日より後",IF(#REF!&gt;F127,"発注と支払の日付が前後","○")))</f>
        <v/>
      </c>
    </row>
    <row r="128" spans="2:13" ht="14.25" customHeight="1">
      <c r="C128" s="83" t="str">
        <f ca="1">IF($D128="","","1-" &amp; $B126 &amp; "_"&amp;各月内訳表!G$8)</f>
        <v/>
      </c>
      <c r="D128" s="84" t="str" cm="1">
        <f t="array" aca="1" ref="D128" ca="1">IF(INDIRECT("各月内訳表!G" &amp; 17+15*(B126-1))="","",INDIRECT("各月内訳表!G" &amp; 17+15*(B126-1)))</f>
        <v/>
      </c>
      <c r="E128" s="84" t="str">
        <f t="shared" ca="1" si="13"/>
        <v/>
      </c>
      <c r="F128" s="76"/>
      <c r="G128" s="97"/>
      <c r="H128" s="160" t="str" cm="1">
        <f t="array" aca="1" ref="H128" ca="1">IF(D128="","",INDIRECT("各月内訳表!S" &amp; 17+15*(B126-1)))</f>
        <v/>
      </c>
      <c r="I128" s="161"/>
      <c r="J128" s="162"/>
      <c r="K128" s="77"/>
      <c r="M128" s="93" t="str">
        <f>IF(F128="","",IF(入力ボックス!$C$7&lt;F128,"完了日より後",IF(#REF!&gt;F128,"発注と支払の日付が前後","○")))</f>
        <v/>
      </c>
    </row>
    <row r="129" spans="2:13" ht="14.25" customHeight="1">
      <c r="C129" s="83" t="str">
        <f ca="1">IF($D129="","","1-" &amp; $B126 &amp; "_"&amp;各月内訳表!H$8)</f>
        <v/>
      </c>
      <c r="D129" s="84" t="str" cm="1">
        <f t="array" aca="1" ref="D129" ca="1">IF(INDIRECT("各月内訳表!H" &amp; 17+15*(B126-1))="","",INDIRECT("各月内訳表!H" &amp; 17+15*(B126-1)))</f>
        <v/>
      </c>
      <c r="E129" s="84" t="str">
        <f t="shared" ca="1" si="13"/>
        <v/>
      </c>
      <c r="F129" s="76"/>
      <c r="G129" s="97"/>
      <c r="H129" s="160" t="str" cm="1">
        <f t="array" aca="1" ref="H129" ca="1">IF(D129="","",INDIRECT("各月内訳表!T" &amp; 17+15*(B126-1)))</f>
        <v/>
      </c>
      <c r="I129" s="161"/>
      <c r="J129" s="162"/>
      <c r="K129" s="77"/>
      <c r="M129" s="93" t="str">
        <f>IF(F129="","",IF(入力ボックス!$C$7&lt;F129,"完了日より後",IF(#REF!&gt;F129,"発注と支払の日付が前後","○")))</f>
        <v/>
      </c>
    </row>
    <row r="130" spans="2:13" ht="14.25" customHeight="1">
      <c r="C130" s="83" t="str">
        <f ca="1">IF($D130="","","1-" &amp; $B126 &amp; "_"&amp;各月内訳表!I$8)</f>
        <v/>
      </c>
      <c r="D130" s="84" t="str" cm="1">
        <f t="array" aca="1" ref="D130" ca="1">IF(INDIRECT("各月内訳表!I" &amp; 17+15*(B126-1))="","",INDIRECT("各月内訳表!I" &amp; 17+15*(B126-1)))</f>
        <v/>
      </c>
      <c r="E130" s="84" t="str">
        <f t="shared" ca="1" si="13"/>
        <v/>
      </c>
      <c r="F130" s="76"/>
      <c r="G130" s="97"/>
      <c r="H130" s="160" t="str" cm="1">
        <f t="array" aca="1" ref="H130" ca="1">IF(D130="","",INDIRECT("各月内訳表!U" &amp; 17+15*(B126-1)))</f>
        <v/>
      </c>
      <c r="I130" s="161"/>
      <c r="J130" s="162"/>
      <c r="K130" s="77"/>
      <c r="M130" s="93" t="str">
        <f>IF(F130="","",IF(入力ボックス!$C$7&lt;F130,"完了日より後",IF(#REF!&gt;F130,"発注と支払の日付が前後","○")))</f>
        <v/>
      </c>
    </row>
    <row r="131" spans="2:13" ht="14.25" customHeight="1">
      <c r="C131" s="83" t="str">
        <f ca="1">IF($D131="","","1-" &amp; $B126 &amp; "_"&amp;各月内訳表!J$8)</f>
        <v/>
      </c>
      <c r="D131" s="84" t="str" cm="1">
        <f t="array" aca="1" ref="D131" ca="1">IF(INDIRECT("各月内訳表!J" &amp; 17+15*(B126-1))="","",INDIRECT("各月内訳表!J" &amp; 17+15*(B126-1)))</f>
        <v/>
      </c>
      <c r="E131" s="84" t="str">
        <f t="shared" ca="1" si="13"/>
        <v/>
      </c>
      <c r="F131" s="76"/>
      <c r="G131" s="97"/>
      <c r="H131" s="160" t="str" cm="1">
        <f t="array" aca="1" ref="H131" ca="1">IF(D131="","",INDIRECT("各月内訳表!V" &amp; 17+15*(B126-1)))</f>
        <v/>
      </c>
      <c r="I131" s="161"/>
      <c r="J131" s="162"/>
      <c r="K131" s="77"/>
      <c r="M131" s="93" t="str">
        <f>IF(F131="","",IF(入力ボックス!$C$7&lt;F131,"完了日より後",IF(#REF!&gt;F131,"発注と支払の日付が前後","○")))</f>
        <v/>
      </c>
    </row>
    <row r="132" spans="2:13" ht="14.25" customHeight="1">
      <c r="C132" s="83" t="str">
        <f ca="1">IF($D132="","","1-" &amp; $B126 &amp; "_"&amp;各月内訳表!K$8)</f>
        <v/>
      </c>
      <c r="D132" s="84" t="str" cm="1">
        <f t="array" aca="1" ref="D132" ca="1">IF(INDIRECT("各月内訳表!K" &amp; 17+15*(B126-1))="","",INDIRECT("各月内訳表!K" &amp; 17+15*(B126-1)))</f>
        <v/>
      </c>
      <c r="E132" s="84" t="str">
        <f t="shared" ca="1" si="13"/>
        <v/>
      </c>
      <c r="F132" s="76"/>
      <c r="G132" s="97"/>
      <c r="H132" s="160" t="str" cm="1">
        <f t="array" aca="1" ref="H132" ca="1">IF(D132="","",INDIRECT("各月内訳表!W" &amp; 17+15*(B126-1)))</f>
        <v/>
      </c>
      <c r="I132" s="161"/>
      <c r="J132" s="162"/>
      <c r="K132" s="77"/>
      <c r="M132" s="93" t="str">
        <f>IF(F132="","",IF(入力ボックス!$C$7&lt;F132,"完了日より後",IF(#REF!&gt;F132,"発注と支払の日付が前後","○")))</f>
        <v/>
      </c>
    </row>
    <row r="133" spans="2:13" ht="14.25" customHeight="1">
      <c r="C133" s="85" t="str">
        <f ca="1">IF($D133="","","1-" &amp; $B126 &amp; "_"&amp;各月内訳表!L$8)</f>
        <v/>
      </c>
      <c r="D133" s="86" t="str" cm="1">
        <f t="array" aca="1" ref="D133" ca="1">IF(INDIRECT("各月内訳表!L" &amp; 17+15*(B126-1))="","",INDIRECT("各月内訳表!L" &amp; 17+15*(B126-1)))</f>
        <v/>
      </c>
      <c r="E133" s="86" t="str">
        <f t="shared" ca="1" si="13"/>
        <v/>
      </c>
      <c r="F133" s="76"/>
      <c r="G133" s="98"/>
      <c r="H133" s="160" t="str" cm="1">
        <f t="array" aca="1" ref="H133" ca="1">IF(D133="","",INDIRECT("各月内訳表!X" &amp; 17+15*(B126-1)))</f>
        <v/>
      </c>
      <c r="I133" s="161"/>
      <c r="J133" s="162"/>
      <c r="K133" s="77"/>
      <c r="M133" s="93" t="str">
        <f>IF(F133="","",IF(入力ボックス!$C$7&lt;F133,"完了日より後",IF(#REF!&gt;F133,"発注と支払の日付が前後","○")))</f>
        <v/>
      </c>
    </row>
    <row r="134" spans="2:13" ht="14.25" customHeight="1">
      <c r="C134" s="87"/>
      <c r="D134" s="88"/>
      <c r="E134" s="88"/>
      <c r="F134" s="89"/>
      <c r="G134" s="99"/>
      <c r="H134" s="154"/>
      <c r="I134" s="155"/>
      <c r="J134" s="156"/>
      <c r="K134" s="88"/>
      <c r="M134" s="93" t="str">
        <f>IF(F134="","",IF(入力ボックス!$C$7&lt;F134,"完了日より後",IF(#REF!&gt;F134,"発注と支払の日付が前後","○")))</f>
        <v/>
      </c>
    </row>
    <row r="135" spans="2:13" ht="14.25" customHeight="1">
      <c r="B135" s="45">
        <f>B126+1</f>
        <v>15</v>
      </c>
      <c r="C135" s="81" t="str">
        <f ca="1">IF($D135="","","1-" &amp; $B135 &amp; "_"&amp;各月内訳表!E$8)</f>
        <v/>
      </c>
      <c r="D135" s="82" t="str" cm="1">
        <f t="array" aca="1" ref="D135" ca="1">IF(INDIRECT("各月内訳表!E" &amp; 17+15*(B135-1))="","",INDIRECT("各月内訳表!E" &amp; 17+15*(B135-1)))</f>
        <v/>
      </c>
      <c r="E135" s="82" t="str">
        <f ca="1">IF(ISBLANK(D135),"",D135)</f>
        <v/>
      </c>
      <c r="F135" s="128"/>
      <c r="G135" s="96" t="str" cm="1">
        <f t="array" aca="1" ref="G135" ca="1">IF(INDIRECT("各月内訳表!E"&amp;5+15*(B135-1))="","",HYPERLINK("#各月内訳表!E"&amp;5+15*(B135-1),INDIRECT("各月内訳表!E"&amp;5+15*(B135-1))))</f>
        <v/>
      </c>
      <c r="H135" s="163" t="str" cm="1">
        <f t="array" aca="1" ref="H135" ca="1">IF(D135="","",INDIRECT("各月内訳表!Q" &amp; 17+15*(B135-1)))</f>
        <v/>
      </c>
      <c r="I135" s="164"/>
      <c r="J135" s="165"/>
      <c r="K135" s="77"/>
      <c r="M135" s="93" t="str">
        <f>IF(F135="","",IF(入力ボックス!$C$8&lt;F135,"完了日より後",IF(#REF!&gt;F135,"発注と支払の日付が前後","○")))</f>
        <v/>
      </c>
    </row>
    <row r="136" spans="2:13" ht="14.25" customHeight="1">
      <c r="C136" s="83" t="str">
        <f ca="1">IF($D136="","","1-" &amp; $B135 &amp; "_"&amp;各月内訳表!F$8)</f>
        <v/>
      </c>
      <c r="D136" s="84" t="str" cm="1">
        <f t="array" aca="1" ref="D136" ca="1">IF(INDIRECT("各月内訳表!F" &amp; 17+15*(B135-1))="","",INDIRECT("各月内訳表!F" &amp; 17+15*(B135-1)))</f>
        <v/>
      </c>
      <c r="E136" s="84" t="str">
        <f t="shared" ref="E136:E142" ca="1" si="14">IF(ISBLANK(D136),"",D136)</f>
        <v/>
      </c>
      <c r="F136" s="129"/>
      <c r="G136" s="100"/>
      <c r="H136" s="160" t="str" cm="1">
        <f t="array" aca="1" ref="H136" ca="1">IF(D136="","",INDIRECT("各月内訳表!R" &amp; 17+15*(B135-1)))</f>
        <v/>
      </c>
      <c r="I136" s="161"/>
      <c r="J136" s="162"/>
      <c r="K136" s="77"/>
      <c r="M136" s="93" t="str">
        <f>IF(F136="","",IF(入力ボックス!$C$7&lt;F136,"完了日より後",IF(#REF!&gt;F136,"発注と支払の日付が前後","○")))</f>
        <v/>
      </c>
    </row>
    <row r="137" spans="2:13" ht="14.25" customHeight="1">
      <c r="C137" s="83" t="str">
        <f ca="1">IF($D137="","","1-" &amp; $B135 &amp; "_"&amp;各月内訳表!G$8)</f>
        <v/>
      </c>
      <c r="D137" s="84" t="str" cm="1">
        <f t="array" aca="1" ref="D137" ca="1">IF(INDIRECT("各月内訳表!G" &amp; 17+15*(B135-1))="","",INDIRECT("各月内訳表!G" &amp; 17+15*(B135-1)))</f>
        <v/>
      </c>
      <c r="E137" s="84" t="str">
        <f t="shared" ca="1" si="14"/>
        <v/>
      </c>
      <c r="F137" s="76"/>
      <c r="G137" s="97"/>
      <c r="H137" s="160" t="str" cm="1">
        <f t="array" aca="1" ref="H137" ca="1">IF(D137="","",INDIRECT("各月内訳表!S" &amp; 17+15*(B135-1)))</f>
        <v/>
      </c>
      <c r="I137" s="161"/>
      <c r="J137" s="162"/>
      <c r="K137" s="77"/>
      <c r="M137" s="93" t="str">
        <f>IF(F137="","",IF(入力ボックス!$C$7&lt;F137,"完了日より後",IF(#REF!&gt;F137,"発注と支払の日付が前後","○")))</f>
        <v/>
      </c>
    </row>
    <row r="138" spans="2:13" ht="14.25" customHeight="1">
      <c r="C138" s="83" t="str">
        <f ca="1">IF($D138="","","1-" &amp; $B135 &amp; "_"&amp;各月内訳表!H$8)</f>
        <v/>
      </c>
      <c r="D138" s="84" t="str" cm="1">
        <f t="array" aca="1" ref="D138" ca="1">IF(INDIRECT("各月内訳表!H" &amp; 17+15*(B135-1))="","",INDIRECT("各月内訳表!H" &amp; 17+15*(B135-1)))</f>
        <v/>
      </c>
      <c r="E138" s="84" t="str">
        <f t="shared" ca="1" si="14"/>
        <v/>
      </c>
      <c r="F138" s="76"/>
      <c r="G138" s="97"/>
      <c r="H138" s="160" t="str" cm="1">
        <f t="array" aca="1" ref="H138" ca="1">IF(D138="","",INDIRECT("各月内訳表!T" &amp; 17+15*(B135-1)))</f>
        <v/>
      </c>
      <c r="I138" s="161"/>
      <c r="J138" s="162"/>
      <c r="K138" s="77"/>
      <c r="M138" s="93" t="str">
        <f>IF(F138="","",IF(入力ボックス!$C$7&lt;F138,"完了日より後",IF(#REF!&gt;F138,"発注と支払の日付が前後","○")))</f>
        <v/>
      </c>
    </row>
    <row r="139" spans="2:13" ht="14.25" customHeight="1">
      <c r="C139" s="83" t="str">
        <f ca="1">IF($D139="","","1-" &amp; $B135 &amp; "_"&amp;各月内訳表!I$8)</f>
        <v/>
      </c>
      <c r="D139" s="84" t="str" cm="1">
        <f t="array" aca="1" ref="D139" ca="1">IF(INDIRECT("各月内訳表!I" &amp; 17+15*(B135-1))="","",INDIRECT("各月内訳表!I" &amp; 17+15*(B135-1)))</f>
        <v/>
      </c>
      <c r="E139" s="84" t="str">
        <f t="shared" ca="1" si="14"/>
        <v/>
      </c>
      <c r="F139" s="76"/>
      <c r="G139" s="97"/>
      <c r="H139" s="160" t="str" cm="1">
        <f t="array" aca="1" ref="H139" ca="1">IF(D139="","",INDIRECT("各月内訳表!U" &amp; 17+15*(B135-1)))</f>
        <v/>
      </c>
      <c r="I139" s="161"/>
      <c r="J139" s="162"/>
      <c r="K139" s="77"/>
      <c r="M139" s="93" t="str">
        <f>IF(F139="","",IF(入力ボックス!$C$7&lt;F139,"完了日より後",IF(#REF!&gt;F139,"発注と支払の日付が前後","○")))</f>
        <v/>
      </c>
    </row>
    <row r="140" spans="2:13" ht="14.25" customHeight="1">
      <c r="C140" s="83" t="str">
        <f ca="1">IF($D140="","","1-" &amp; $B135 &amp; "_"&amp;各月内訳表!J$8)</f>
        <v/>
      </c>
      <c r="D140" s="84" t="str" cm="1">
        <f t="array" aca="1" ref="D140" ca="1">IF(INDIRECT("各月内訳表!J" &amp; 17+15*(B135-1))="","",INDIRECT("各月内訳表!J" &amp; 17+15*(B135-1)))</f>
        <v/>
      </c>
      <c r="E140" s="84" t="str">
        <f t="shared" ca="1" si="14"/>
        <v/>
      </c>
      <c r="F140" s="76"/>
      <c r="G140" s="97"/>
      <c r="H140" s="160" t="str" cm="1">
        <f t="array" aca="1" ref="H140" ca="1">IF(D140="","",INDIRECT("各月内訳表!V" &amp; 17+15*(B135-1)))</f>
        <v/>
      </c>
      <c r="I140" s="161"/>
      <c r="J140" s="162"/>
      <c r="K140" s="77"/>
      <c r="M140" s="93" t="str">
        <f>IF(F140="","",IF(入力ボックス!$C$7&lt;F140,"完了日より後",IF(#REF!&gt;F140,"発注と支払の日付が前後","○")))</f>
        <v/>
      </c>
    </row>
    <row r="141" spans="2:13" ht="14.25" customHeight="1">
      <c r="C141" s="83" t="str">
        <f ca="1">IF($D141="","","1-" &amp; $B135 &amp; "_"&amp;各月内訳表!K$8)</f>
        <v/>
      </c>
      <c r="D141" s="84" t="str" cm="1">
        <f t="array" aca="1" ref="D141" ca="1">IF(INDIRECT("各月内訳表!K" &amp; 17+15*(B135-1))="","",INDIRECT("各月内訳表!K" &amp; 17+15*(B135-1)))</f>
        <v/>
      </c>
      <c r="E141" s="84" t="str">
        <f t="shared" ca="1" si="14"/>
        <v/>
      </c>
      <c r="F141" s="76"/>
      <c r="G141" s="97"/>
      <c r="H141" s="160" t="str" cm="1">
        <f t="array" aca="1" ref="H141" ca="1">IF(D141="","",INDIRECT("各月内訳表!W" &amp; 17+15*(B135-1)))</f>
        <v/>
      </c>
      <c r="I141" s="161"/>
      <c r="J141" s="162"/>
      <c r="K141" s="77"/>
      <c r="M141" s="93" t="str">
        <f>IF(F141="","",IF(入力ボックス!$C$7&lt;F141,"完了日より後",IF(#REF!&gt;F141,"発注と支払の日付が前後","○")))</f>
        <v/>
      </c>
    </row>
    <row r="142" spans="2:13" ht="14.25" customHeight="1">
      <c r="C142" s="85" t="str">
        <f ca="1">IF($D142="","","1-" &amp; $B135 &amp; "_"&amp;各月内訳表!L$8)</f>
        <v/>
      </c>
      <c r="D142" s="86" t="str" cm="1">
        <f t="array" aca="1" ref="D142" ca="1">IF(INDIRECT("各月内訳表!L" &amp; 17+15*(B135-1))="","",INDIRECT("各月内訳表!L" &amp; 17+15*(B135-1)))</f>
        <v/>
      </c>
      <c r="E142" s="86" t="str">
        <f t="shared" ca="1" si="14"/>
        <v/>
      </c>
      <c r="F142" s="76"/>
      <c r="G142" s="98"/>
      <c r="H142" s="160" t="str" cm="1">
        <f t="array" aca="1" ref="H142" ca="1">IF(D142="","",INDIRECT("各月内訳表!X" &amp; 17+15*(B135-1)))</f>
        <v/>
      </c>
      <c r="I142" s="161"/>
      <c r="J142" s="162"/>
      <c r="K142" s="77"/>
      <c r="M142" s="93" t="str">
        <f>IF(F142="","",IF(入力ボックス!$C$7&lt;F142,"完了日より後",IF(#REF!&gt;F142,"発注と支払の日付が前後","○")))</f>
        <v/>
      </c>
    </row>
    <row r="143" spans="2:13" ht="14.25" customHeight="1">
      <c r="C143" s="87"/>
      <c r="D143" s="88"/>
      <c r="E143" s="88"/>
      <c r="F143" s="89"/>
      <c r="G143" s="99"/>
      <c r="H143" s="154"/>
      <c r="I143" s="155"/>
      <c r="J143" s="156"/>
      <c r="K143" s="88"/>
      <c r="M143" s="93" t="str">
        <f>IF(F143="","",IF(入力ボックス!$C$7&lt;F143,"完了日より後",IF(#REF!&gt;F143,"発注と支払の日付が前後","○")))</f>
        <v/>
      </c>
    </row>
    <row r="144" spans="2:13" ht="14.25" customHeight="1">
      <c r="B144" s="45">
        <f>B135+1</f>
        <v>16</v>
      </c>
      <c r="C144" s="81" t="str">
        <f ca="1">IF($D144="","","1-" &amp; $B144 &amp; "_"&amp;各月内訳表!E$8)</f>
        <v/>
      </c>
      <c r="D144" s="82" t="str" cm="1">
        <f t="array" aca="1" ref="D144" ca="1">IF(INDIRECT("各月内訳表!E" &amp; 17+15*(B144-1))="","",INDIRECT("各月内訳表!E" &amp; 17+15*(B144-1)))</f>
        <v/>
      </c>
      <c r="E144" s="82" t="str">
        <f ca="1">IF(ISBLANK(D144),"",D144)</f>
        <v/>
      </c>
      <c r="F144" s="128"/>
      <c r="G144" s="96" t="str" cm="1">
        <f t="array" aca="1" ref="G144" ca="1">IF(INDIRECT("各月内訳表!E"&amp;5+15*(B144-1))="","",HYPERLINK("#各月内訳表!E"&amp;5+15*(B144-1),INDIRECT("各月内訳表!E"&amp;5+15*(B144-1))))</f>
        <v/>
      </c>
      <c r="H144" s="163" t="str" cm="1">
        <f t="array" aca="1" ref="H144" ca="1">IF(D144="","",INDIRECT("各月内訳表!Q" &amp; 17+15*(B144-1)))</f>
        <v/>
      </c>
      <c r="I144" s="164"/>
      <c r="J144" s="165"/>
      <c r="K144" s="77"/>
      <c r="M144" s="93" t="str">
        <f>IF(F144="","",IF(入力ボックス!$C$8&lt;F144,"完了日より後",IF(#REF!&gt;F144,"発注と支払の日付が前後","○")))</f>
        <v/>
      </c>
    </row>
    <row r="145" spans="2:13" ht="14.25" customHeight="1">
      <c r="C145" s="83" t="str">
        <f ca="1">IF($D145="","","1-" &amp; $B144 &amp; "_"&amp;各月内訳表!F$8)</f>
        <v/>
      </c>
      <c r="D145" s="84" t="str" cm="1">
        <f t="array" aca="1" ref="D145" ca="1">IF(INDIRECT("各月内訳表!F" &amp; 17+15*(B144-1))="","",INDIRECT("各月内訳表!F" &amp; 17+15*(B144-1)))</f>
        <v/>
      </c>
      <c r="E145" s="84" t="str">
        <f t="shared" ref="E145:E151" ca="1" si="15">IF(ISBLANK(D145),"",D145)</f>
        <v/>
      </c>
      <c r="F145" s="129"/>
      <c r="G145" s="100"/>
      <c r="H145" s="160" t="str" cm="1">
        <f t="array" aca="1" ref="H145" ca="1">IF(D145="","",INDIRECT("各月内訳表!R" &amp; 17+15*(B144-1)))</f>
        <v/>
      </c>
      <c r="I145" s="161"/>
      <c r="J145" s="162"/>
      <c r="K145" s="77"/>
      <c r="M145" s="93" t="str">
        <f>IF(F145="","",IF(入力ボックス!$C$7&lt;F145,"完了日より後",IF(#REF!&gt;F145,"発注と支払の日付が前後","○")))</f>
        <v/>
      </c>
    </row>
    <row r="146" spans="2:13" ht="14.25" customHeight="1">
      <c r="C146" s="83" t="str">
        <f ca="1">IF($D146="","","1-" &amp; $B144 &amp; "_"&amp;各月内訳表!G$8)</f>
        <v/>
      </c>
      <c r="D146" s="84" t="str" cm="1">
        <f t="array" aca="1" ref="D146" ca="1">IF(INDIRECT("各月内訳表!G" &amp; 17+15*(B144-1))="","",INDIRECT("各月内訳表!G" &amp; 17+15*(B144-1)))</f>
        <v/>
      </c>
      <c r="E146" s="84" t="str">
        <f t="shared" ca="1" si="15"/>
        <v/>
      </c>
      <c r="F146" s="76"/>
      <c r="G146" s="97"/>
      <c r="H146" s="160" t="str" cm="1">
        <f t="array" aca="1" ref="H146" ca="1">IF(D146="","",INDIRECT("各月内訳表!S" &amp; 17+15*(B144-1)))</f>
        <v/>
      </c>
      <c r="I146" s="161"/>
      <c r="J146" s="162"/>
      <c r="K146" s="77"/>
      <c r="M146" s="93" t="str">
        <f>IF(F146="","",IF(入力ボックス!$C$7&lt;F146,"完了日より後",IF(#REF!&gt;F146,"発注と支払の日付が前後","○")))</f>
        <v/>
      </c>
    </row>
    <row r="147" spans="2:13" ht="14.25" customHeight="1">
      <c r="C147" s="83" t="str">
        <f ca="1">IF($D147="","","1-" &amp; $B144 &amp; "_"&amp;各月内訳表!H$8)</f>
        <v/>
      </c>
      <c r="D147" s="84" t="str" cm="1">
        <f t="array" aca="1" ref="D147" ca="1">IF(INDIRECT("各月内訳表!H" &amp; 17+15*(B144-1))="","",INDIRECT("各月内訳表!H" &amp; 17+15*(B144-1)))</f>
        <v/>
      </c>
      <c r="E147" s="84" t="str">
        <f t="shared" ca="1" si="15"/>
        <v/>
      </c>
      <c r="F147" s="76"/>
      <c r="G147" s="97"/>
      <c r="H147" s="160" t="str" cm="1">
        <f t="array" aca="1" ref="H147" ca="1">IF(D147="","",INDIRECT("各月内訳表!T" &amp; 17+15*(B144-1)))</f>
        <v/>
      </c>
      <c r="I147" s="161"/>
      <c r="J147" s="162"/>
      <c r="K147" s="77"/>
      <c r="M147" s="93" t="str">
        <f>IF(F147="","",IF(入力ボックス!$C$7&lt;F147,"完了日より後",IF(#REF!&gt;F147,"発注と支払の日付が前後","○")))</f>
        <v/>
      </c>
    </row>
    <row r="148" spans="2:13" ht="14.25" customHeight="1">
      <c r="C148" s="83" t="str">
        <f ca="1">IF($D148="","","1-" &amp; $B144 &amp; "_"&amp;各月内訳表!I$8)</f>
        <v/>
      </c>
      <c r="D148" s="84" t="str" cm="1">
        <f t="array" aca="1" ref="D148" ca="1">IF(INDIRECT("各月内訳表!I" &amp; 17+15*(B144-1))="","",INDIRECT("各月内訳表!I" &amp; 17+15*(B144-1)))</f>
        <v/>
      </c>
      <c r="E148" s="84" t="str">
        <f t="shared" ca="1" si="15"/>
        <v/>
      </c>
      <c r="F148" s="76"/>
      <c r="G148" s="97"/>
      <c r="H148" s="160" t="str" cm="1">
        <f t="array" aca="1" ref="H148" ca="1">IF(D148="","",INDIRECT("各月内訳表!U" &amp; 17+15*(B144-1)))</f>
        <v/>
      </c>
      <c r="I148" s="161"/>
      <c r="J148" s="162"/>
      <c r="K148" s="77"/>
      <c r="M148" s="93" t="str">
        <f>IF(F148="","",IF(入力ボックス!$C$7&lt;F148,"完了日より後",IF(#REF!&gt;F148,"発注と支払の日付が前後","○")))</f>
        <v/>
      </c>
    </row>
    <row r="149" spans="2:13" ht="14.25" customHeight="1">
      <c r="C149" s="83" t="str">
        <f ca="1">IF($D149="","","1-" &amp; $B144 &amp; "_"&amp;各月内訳表!J$8)</f>
        <v/>
      </c>
      <c r="D149" s="84" t="str" cm="1">
        <f t="array" aca="1" ref="D149" ca="1">IF(INDIRECT("各月内訳表!J" &amp; 17+15*(B144-1))="","",INDIRECT("各月内訳表!J" &amp; 17+15*(B144-1)))</f>
        <v/>
      </c>
      <c r="E149" s="84" t="str">
        <f t="shared" ca="1" si="15"/>
        <v/>
      </c>
      <c r="F149" s="76"/>
      <c r="G149" s="97"/>
      <c r="H149" s="160" t="str" cm="1">
        <f t="array" aca="1" ref="H149" ca="1">IF(D149="","",INDIRECT("各月内訳表!V" &amp; 17+15*(B144-1)))</f>
        <v/>
      </c>
      <c r="I149" s="161"/>
      <c r="J149" s="162"/>
      <c r="K149" s="77"/>
      <c r="M149" s="93" t="str">
        <f>IF(F149="","",IF(入力ボックス!$C$7&lt;F149,"完了日より後",IF(#REF!&gt;F149,"発注と支払の日付が前後","○")))</f>
        <v/>
      </c>
    </row>
    <row r="150" spans="2:13" ht="14.25" customHeight="1">
      <c r="C150" s="83" t="str">
        <f ca="1">IF($D150="","","1-" &amp; $B144 &amp; "_"&amp;各月内訳表!K$8)</f>
        <v/>
      </c>
      <c r="D150" s="84" t="str" cm="1">
        <f t="array" aca="1" ref="D150" ca="1">IF(INDIRECT("各月内訳表!K" &amp; 17+15*(B144-1))="","",INDIRECT("各月内訳表!K" &amp; 17+15*(B144-1)))</f>
        <v/>
      </c>
      <c r="E150" s="84" t="str">
        <f t="shared" ca="1" si="15"/>
        <v/>
      </c>
      <c r="F150" s="76"/>
      <c r="G150" s="97"/>
      <c r="H150" s="160" t="str" cm="1">
        <f t="array" aca="1" ref="H150" ca="1">IF(D150="","",INDIRECT("各月内訳表!W" &amp; 17+15*(B144-1)))</f>
        <v/>
      </c>
      <c r="I150" s="161"/>
      <c r="J150" s="162"/>
      <c r="K150" s="77"/>
      <c r="M150" s="93" t="str">
        <f>IF(F150="","",IF(入力ボックス!$C$7&lt;F150,"完了日より後",IF(#REF!&gt;F150,"発注と支払の日付が前後","○")))</f>
        <v/>
      </c>
    </row>
    <row r="151" spans="2:13" ht="14.25" customHeight="1">
      <c r="C151" s="85" t="str">
        <f ca="1">IF($D151="","","1-" &amp; $B144 &amp; "_"&amp;各月内訳表!L$8)</f>
        <v/>
      </c>
      <c r="D151" s="86" t="str" cm="1">
        <f t="array" aca="1" ref="D151" ca="1">IF(INDIRECT("各月内訳表!L" &amp; 17+15*(B144-1))="","",INDIRECT("各月内訳表!L" &amp; 17+15*(B144-1)))</f>
        <v/>
      </c>
      <c r="E151" s="86" t="str">
        <f t="shared" ca="1" si="15"/>
        <v/>
      </c>
      <c r="F151" s="76"/>
      <c r="G151" s="98"/>
      <c r="H151" s="160" t="str" cm="1">
        <f t="array" aca="1" ref="H151" ca="1">IF(D151="","",INDIRECT("各月内訳表!X" &amp; 17+15*(B144-1)))</f>
        <v/>
      </c>
      <c r="I151" s="161"/>
      <c r="J151" s="162"/>
      <c r="K151" s="77"/>
      <c r="M151" s="93" t="str">
        <f>IF(F151="","",IF(入力ボックス!$C$7&lt;F151,"完了日より後",IF(#REF!&gt;F151,"発注と支払の日付が前後","○")))</f>
        <v/>
      </c>
    </row>
    <row r="152" spans="2:13" ht="14.25" customHeight="1">
      <c r="C152" s="87"/>
      <c r="D152" s="88"/>
      <c r="E152" s="88"/>
      <c r="F152" s="89"/>
      <c r="G152" s="99"/>
      <c r="H152" s="154"/>
      <c r="I152" s="155"/>
      <c r="J152" s="156"/>
      <c r="K152" s="88"/>
      <c r="M152" s="93" t="str">
        <f>IF(F152="","",IF(入力ボックス!$C$7&lt;F152,"完了日より後",IF(#REF!&gt;F152,"発注と支払の日付が前後","○")))</f>
        <v/>
      </c>
    </row>
    <row r="153" spans="2:13" ht="14.25" customHeight="1">
      <c r="B153" s="45">
        <f>B144+1</f>
        <v>17</v>
      </c>
      <c r="C153" s="81" t="str">
        <f ca="1">IF($D153="","","1-" &amp; $B153 &amp; "_"&amp;各月内訳表!E$8)</f>
        <v/>
      </c>
      <c r="D153" s="82" t="str" cm="1">
        <f t="array" aca="1" ref="D153" ca="1">IF(INDIRECT("各月内訳表!E" &amp; 17+15*(B153-1))="","",INDIRECT("各月内訳表!E" &amp; 17+15*(B153-1)))</f>
        <v/>
      </c>
      <c r="E153" s="82" t="str">
        <f ca="1">IF(ISBLANK(D153),"",D153)</f>
        <v/>
      </c>
      <c r="F153" s="128"/>
      <c r="G153" s="96" t="str" cm="1">
        <f t="array" aca="1" ref="G153" ca="1">IF(INDIRECT("各月内訳表!E"&amp;5+15*(B153-1))="","",HYPERLINK("#各月内訳表!E"&amp;5+15*(B153-1),INDIRECT("各月内訳表!E"&amp;5+15*(B153-1))))</f>
        <v/>
      </c>
      <c r="H153" s="163" t="str" cm="1">
        <f t="array" aca="1" ref="H153" ca="1">IF(D153="","",INDIRECT("各月内訳表!Q" &amp; 17+15*(B153-1)))</f>
        <v/>
      </c>
      <c r="I153" s="164"/>
      <c r="J153" s="165"/>
      <c r="K153" s="77"/>
      <c r="M153" s="93" t="str">
        <f>IF(F153="","",IF(入力ボックス!$C$8&lt;F153,"完了日より後",IF(#REF!&gt;F153,"発注と支払の日付が前後","○")))</f>
        <v/>
      </c>
    </row>
    <row r="154" spans="2:13" ht="14.25" customHeight="1">
      <c r="C154" s="83" t="str">
        <f ca="1">IF($D154="","","1-" &amp; $B153 &amp; "_"&amp;各月内訳表!F$8)</f>
        <v/>
      </c>
      <c r="D154" s="84" t="str" cm="1">
        <f t="array" aca="1" ref="D154" ca="1">IF(INDIRECT("各月内訳表!F" &amp; 17+15*(B153-1))="","",INDIRECT("各月内訳表!F" &amp; 17+15*(B153-1)))</f>
        <v/>
      </c>
      <c r="E154" s="84" t="str">
        <f t="shared" ref="E154:E160" ca="1" si="16">IF(ISBLANK(D154),"",D154)</f>
        <v/>
      </c>
      <c r="F154" s="129"/>
      <c r="G154" s="100"/>
      <c r="H154" s="160" t="str" cm="1">
        <f t="array" aca="1" ref="H154" ca="1">IF(D154="","",INDIRECT("各月内訳表!R" &amp; 17+15*(B153-1)))</f>
        <v/>
      </c>
      <c r="I154" s="161"/>
      <c r="J154" s="162"/>
      <c r="K154" s="77"/>
      <c r="M154" s="93" t="str">
        <f>IF(F154="","",IF(入力ボックス!$C$7&lt;F154,"完了日より後",IF(#REF!&gt;F154,"発注と支払の日付が前後","○")))</f>
        <v/>
      </c>
    </row>
    <row r="155" spans="2:13" ht="14.25" customHeight="1">
      <c r="C155" s="83" t="str">
        <f ca="1">IF($D155="","","1-" &amp; $B153 &amp; "_"&amp;各月内訳表!G$8)</f>
        <v/>
      </c>
      <c r="D155" s="84" t="str" cm="1">
        <f t="array" aca="1" ref="D155" ca="1">IF(INDIRECT("各月内訳表!G" &amp; 17+15*(B153-1))="","",INDIRECT("各月内訳表!G" &amp; 17+15*(B153-1)))</f>
        <v/>
      </c>
      <c r="E155" s="84" t="str">
        <f t="shared" ca="1" si="16"/>
        <v/>
      </c>
      <c r="F155" s="76"/>
      <c r="G155" s="97"/>
      <c r="H155" s="160" t="str" cm="1">
        <f t="array" aca="1" ref="H155" ca="1">IF(D155="","",INDIRECT("各月内訳表!S" &amp; 17+15*(B153-1)))</f>
        <v/>
      </c>
      <c r="I155" s="161"/>
      <c r="J155" s="162"/>
      <c r="K155" s="77"/>
      <c r="M155" s="93" t="str">
        <f>IF(F155="","",IF(入力ボックス!$C$7&lt;F155,"完了日より後",IF(#REF!&gt;F155,"発注と支払の日付が前後","○")))</f>
        <v/>
      </c>
    </row>
    <row r="156" spans="2:13" ht="14.25" customHeight="1">
      <c r="C156" s="83" t="str">
        <f ca="1">IF($D156="","","1-" &amp; $B153 &amp; "_"&amp;各月内訳表!H$8)</f>
        <v/>
      </c>
      <c r="D156" s="84" t="str" cm="1">
        <f t="array" aca="1" ref="D156" ca="1">IF(INDIRECT("各月内訳表!H" &amp; 17+15*(B153-1))="","",INDIRECT("各月内訳表!H" &amp; 17+15*(B153-1)))</f>
        <v/>
      </c>
      <c r="E156" s="84" t="str">
        <f t="shared" ca="1" si="16"/>
        <v/>
      </c>
      <c r="F156" s="76"/>
      <c r="G156" s="97"/>
      <c r="H156" s="160" t="str" cm="1">
        <f t="array" aca="1" ref="H156" ca="1">IF(D156="","",INDIRECT("各月内訳表!T" &amp; 17+15*(B153-1)))</f>
        <v/>
      </c>
      <c r="I156" s="161"/>
      <c r="J156" s="162"/>
      <c r="K156" s="77"/>
      <c r="M156" s="93" t="str">
        <f>IF(F156="","",IF(入力ボックス!$C$7&lt;F156,"完了日より後",IF(#REF!&gt;F156,"発注と支払の日付が前後","○")))</f>
        <v/>
      </c>
    </row>
    <row r="157" spans="2:13" ht="14.25" customHeight="1">
      <c r="C157" s="83" t="str">
        <f ca="1">IF($D157="","","1-" &amp; $B153 &amp; "_"&amp;各月内訳表!I$8)</f>
        <v/>
      </c>
      <c r="D157" s="84" t="str" cm="1">
        <f t="array" aca="1" ref="D157" ca="1">IF(INDIRECT("各月内訳表!I" &amp; 17+15*(B153-1))="","",INDIRECT("各月内訳表!I" &amp; 17+15*(B153-1)))</f>
        <v/>
      </c>
      <c r="E157" s="84" t="str">
        <f t="shared" ca="1" si="16"/>
        <v/>
      </c>
      <c r="F157" s="76"/>
      <c r="G157" s="97"/>
      <c r="H157" s="160" t="str" cm="1">
        <f t="array" aca="1" ref="H157" ca="1">IF(D157="","",INDIRECT("各月内訳表!U" &amp; 17+15*(B153-1)))</f>
        <v/>
      </c>
      <c r="I157" s="161"/>
      <c r="J157" s="162"/>
      <c r="K157" s="77"/>
      <c r="M157" s="93" t="str">
        <f>IF(F157="","",IF(入力ボックス!$C$7&lt;F157,"完了日より後",IF(#REF!&gt;F157,"発注と支払の日付が前後","○")))</f>
        <v/>
      </c>
    </row>
    <row r="158" spans="2:13" ht="14.25" customHeight="1">
      <c r="C158" s="83" t="str">
        <f ca="1">IF($D158="","","1-" &amp; $B153 &amp; "_"&amp;各月内訳表!J$8)</f>
        <v/>
      </c>
      <c r="D158" s="84" t="str" cm="1">
        <f t="array" aca="1" ref="D158" ca="1">IF(INDIRECT("各月内訳表!J" &amp; 17+15*(B153-1))="","",INDIRECT("各月内訳表!J" &amp; 17+15*(B153-1)))</f>
        <v/>
      </c>
      <c r="E158" s="84" t="str">
        <f t="shared" ca="1" si="16"/>
        <v/>
      </c>
      <c r="F158" s="76"/>
      <c r="G158" s="97"/>
      <c r="H158" s="160" t="str" cm="1">
        <f t="array" aca="1" ref="H158" ca="1">IF(D158="","",INDIRECT("各月内訳表!V" &amp; 17+15*(B153-1)))</f>
        <v/>
      </c>
      <c r="I158" s="161"/>
      <c r="J158" s="162"/>
      <c r="K158" s="77"/>
      <c r="M158" s="93" t="str">
        <f>IF(F158="","",IF(入力ボックス!$C$7&lt;F158,"完了日より後",IF(#REF!&gt;F158,"発注と支払の日付が前後","○")))</f>
        <v/>
      </c>
    </row>
    <row r="159" spans="2:13" ht="14.25" customHeight="1">
      <c r="C159" s="83" t="str">
        <f ca="1">IF($D159="","","1-" &amp; $B153 &amp; "_"&amp;各月内訳表!K$8)</f>
        <v/>
      </c>
      <c r="D159" s="84" t="str" cm="1">
        <f t="array" aca="1" ref="D159" ca="1">IF(INDIRECT("各月内訳表!K" &amp; 17+15*(B153-1))="","",INDIRECT("各月内訳表!K" &amp; 17+15*(B153-1)))</f>
        <v/>
      </c>
      <c r="E159" s="84" t="str">
        <f t="shared" ca="1" si="16"/>
        <v/>
      </c>
      <c r="F159" s="76"/>
      <c r="G159" s="97"/>
      <c r="H159" s="160" t="str" cm="1">
        <f t="array" aca="1" ref="H159" ca="1">IF(D159="","",INDIRECT("各月内訳表!W" &amp; 17+15*(B153-1)))</f>
        <v/>
      </c>
      <c r="I159" s="161"/>
      <c r="J159" s="162"/>
      <c r="K159" s="77"/>
      <c r="M159" s="93" t="str">
        <f>IF(F159="","",IF(入力ボックス!$C$7&lt;F159,"完了日より後",IF(#REF!&gt;F159,"発注と支払の日付が前後","○")))</f>
        <v/>
      </c>
    </row>
    <row r="160" spans="2:13" ht="14.25" customHeight="1">
      <c r="C160" s="85" t="str">
        <f ca="1">IF($D160="","","1-" &amp; $B153 &amp; "_"&amp;各月内訳表!L$8)</f>
        <v/>
      </c>
      <c r="D160" s="86" t="str" cm="1">
        <f t="array" aca="1" ref="D160" ca="1">IF(INDIRECT("各月内訳表!L" &amp; 17+15*(B153-1))="","",INDIRECT("各月内訳表!L" &amp; 17+15*(B153-1)))</f>
        <v/>
      </c>
      <c r="E160" s="86" t="str">
        <f t="shared" ca="1" si="16"/>
        <v/>
      </c>
      <c r="F160" s="76"/>
      <c r="G160" s="98"/>
      <c r="H160" s="160" t="str" cm="1">
        <f t="array" aca="1" ref="H160" ca="1">IF(D160="","",INDIRECT("各月内訳表!X" &amp; 17+15*(B153-1)))</f>
        <v/>
      </c>
      <c r="I160" s="161"/>
      <c r="J160" s="162"/>
      <c r="K160" s="77"/>
      <c r="M160" s="93" t="str">
        <f>IF(F160="","",IF(入力ボックス!$C$7&lt;F160,"完了日より後",IF(#REF!&gt;F160,"発注と支払の日付が前後","○")))</f>
        <v/>
      </c>
    </row>
    <row r="161" spans="2:13" ht="14.25" customHeight="1">
      <c r="C161" s="87"/>
      <c r="D161" s="88"/>
      <c r="E161" s="88"/>
      <c r="F161" s="89"/>
      <c r="G161" s="99"/>
      <c r="H161" s="154"/>
      <c r="I161" s="155"/>
      <c r="J161" s="156"/>
      <c r="K161" s="88"/>
      <c r="M161" s="93" t="str">
        <f>IF(F161="","",IF(入力ボックス!$C$7&lt;F161,"完了日より後",IF(#REF!&gt;F161,"発注と支払の日付が前後","○")))</f>
        <v/>
      </c>
    </row>
    <row r="162" spans="2:13" ht="14.25" customHeight="1">
      <c r="B162" s="45">
        <f>B153+1</f>
        <v>18</v>
      </c>
      <c r="C162" s="81" t="str">
        <f ca="1">IF($D162="","","1-" &amp; $B162 &amp; "_"&amp;各月内訳表!E$8)</f>
        <v/>
      </c>
      <c r="D162" s="82" t="str" cm="1">
        <f t="array" aca="1" ref="D162" ca="1">IF(INDIRECT("各月内訳表!E" &amp; 17+15*(B162-1))="","",INDIRECT("各月内訳表!E" &amp; 17+15*(B162-1)))</f>
        <v/>
      </c>
      <c r="E162" s="82" t="str">
        <f ca="1">IF(ISBLANK(D162),"",D162)</f>
        <v/>
      </c>
      <c r="F162" s="128"/>
      <c r="G162" s="96" t="str" cm="1">
        <f t="array" aca="1" ref="G162" ca="1">IF(INDIRECT("各月内訳表!E"&amp;5+15*(B162-1))="","",HYPERLINK("#各月内訳表!E"&amp;5+15*(B162-1),INDIRECT("各月内訳表!E"&amp;5+15*(B162-1))))</f>
        <v/>
      </c>
      <c r="H162" s="163" t="str" cm="1">
        <f t="array" aca="1" ref="H162" ca="1">IF(D162="","",INDIRECT("各月内訳表!Q" &amp; 17+15*(B162-1)))</f>
        <v/>
      </c>
      <c r="I162" s="164"/>
      <c r="J162" s="165"/>
      <c r="K162" s="77"/>
      <c r="M162" s="93" t="str">
        <f>IF(F162="","",IF(入力ボックス!$C$8&lt;F162,"完了日より後",IF(#REF!&gt;F162,"発注と支払の日付が前後","○")))</f>
        <v/>
      </c>
    </row>
    <row r="163" spans="2:13" ht="14.25" customHeight="1">
      <c r="C163" s="83" t="str">
        <f ca="1">IF($D163="","","1-" &amp; $B162 &amp; "_"&amp;各月内訳表!F$8)</f>
        <v/>
      </c>
      <c r="D163" s="84" t="str" cm="1">
        <f t="array" aca="1" ref="D163" ca="1">IF(INDIRECT("各月内訳表!F" &amp; 17+15*(B162-1))="","",INDIRECT("各月内訳表!F" &amp; 17+15*(B162-1)))</f>
        <v/>
      </c>
      <c r="E163" s="84" t="str">
        <f t="shared" ref="E163:E169" ca="1" si="17">IF(ISBLANK(D163),"",D163)</f>
        <v/>
      </c>
      <c r="F163" s="129"/>
      <c r="G163" s="100"/>
      <c r="H163" s="160" t="str" cm="1">
        <f t="array" aca="1" ref="H163" ca="1">IF(D163="","",INDIRECT("各月内訳表!R" &amp; 17+15*(B162-1)))</f>
        <v/>
      </c>
      <c r="I163" s="161"/>
      <c r="J163" s="162"/>
      <c r="K163" s="77"/>
      <c r="M163" s="93" t="str">
        <f>IF(F163="","",IF(入力ボックス!$C$7&lt;F163,"完了日より後",IF(#REF!&gt;F163,"発注と支払の日付が前後","○")))</f>
        <v/>
      </c>
    </row>
    <row r="164" spans="2:13" ht="14.25" customHeight="1">
      <c r="C164" s="83" t="str">
        <f ca="1">IF($D164="","","1-" &amp; $B162 &amp; "_"&amp;各月内訳表!G$8)</f>
        <v/>
      </c>
      <c r="D164" s="84" t="str" cm="1">
        <f t="array" aca="1" ref="D164" ca="1">IF(INDIRECT("各月内訳表!G" &amp; 17+15*(B162-1))="","",INDIRECT("各月内訳表!G" &amp; 17+15*(B162-1)))</f>
        <v/>
      </c>
      <c r="E164" s="84" t="str">
        <f t="shared" ca="1" si="17"/>
        <v/>
      </c>
      <c r="F164" s="76"/>
      <c r="G164" s="97"/>
      <c r="H164" s="160" t="str" cm="1">
        <f t="array" aca="1" ref="H164" ca="1">IF(D164="","",INDIRECT("各月内訳表!S" &amp; 17+15*(B162-1)))</f>
        <v/>
      </c>
      <c r="I164" s="161"/>
      <c r="J164" s="162"/>
      <c r="K164" s="77"/>
      <c r="M164" s="93" t="str">
        <f>IF(F164="","",IF(入力ボックス!$C$7&lt;F164,"完了日より後",IF(#REF!&gt;F164,"発注と支払の日付が前後","○")))</f>
        <v/>
      </c>
    </row>
    <row r="165" spans="2:13" ht="14.25" customHeight="1">
      <c r="C165" s="83" t="str">
        <f ca="1">IF($D165="","","1-" &amp; $B162 &amp; "_"&amp;各月内訳表!H$8)</f>
        <v/>
      </c>
      <c r="D165" s="84" t="str" cm="1">
        <f t="array" aca="1" ref="D165" ca="1">IF(INDIRECT("各月内訳表!H" &amp; 17+15*(B162-1))="","",INDIRECT("各月内訳表!H" &amp; 17+15*(B162-1)))</f>
        <v/>
      </c>
      <c r="E165" s="84" t="str">
        <f t="shared" ca="1" si="17"/>
        <v/>
      </c>
      <c r="F165" s="76"/>
      <c r="G165" s="97"/>
      <c r="H165" s="160" t="str" cm="1">
        <f t="array" aca="1" ref="H165" ca="1">IF(D165="","",INDIRECT("各月内訳表!T" &amp; 17+15*(B162-1)))</f>
        <v/>
      </c>
      <c r="I165" s="161"/>
      <c r="J165" s="162"/>
      <c r="K165" s="77"/>
      <c r="M165" s="93" t="str">
        <f>IF(F165="","",IF(入力ボックス!$C$7&lt;F165,"完了日より後",IF(#REF!&gt;F165,"発注と支払の日付が前後","○")))</f>
        <v/>
      </c>
    </row>
    <row r="166" spans="2:13" ht="14.25" customHeight="1">
      <c r="C166" s="83" t="str">
        <f ca="1">IF($D166="","","1-" &amp; $B162 &amp; "_"&amp;各月内訳表!I$8)</f>
        <v/>
      </c>
      <c r="D166" s="84" t="str" cm="1">
        <f t="array" aca="1" ref="D166" ca="1">IF(INDIRECT("各月内訳表!I" &amp; 17+15*(B162-1))="","",INDIRECT("各月内訳表!I" &amp; 17+15*(B162-1)))</f>
        <v/>
      </c>
      <c r="E166" s="84" t="str">
        <f t="shared" ca="1" si="17"/>
        <v/>
      </c>
      <c r="F166" s="76"/>
      <c r="G166" s="97"/>
      <c r="H166" s="160" t="str" cm="1">
        <f t="array" aca="1" ref="H166" ca="1">IF(D166="","",INDIRECT("各月内訳表!U" &amp; 17+15*(B162-1)))</f>
        <v/>
      </c>
      <c r="I166" s="161"/>
      <c r="J166" s="162"/>
      <c r="K166" s="77"/>
      <c r="M166" s="93" t="str">
        <f>IF(F166="","",IF(入力ボックス!$C$7&lt;F166,"完了日より後",IF(#REF!&gt;F166,"発注と支払の日付が前後","○")))</f>
        <v/>
      </c>
    </row>
    <row r="167" spans="2:13" ht="14.25" customHeight="1">
      <c r="C167" s="83" t="str">
        <f ca="1">IF($D167="","","1-" &amp; $B162 &amp; "_"&amp;各月内訳表!J$8)</f>
        <v/>
      </c>
      <c r="D167" s="84" t="str" cm="1">
        <f t="array" aca="1" ref="D167" ca="1">IF(INDIRECT("各月内訳表!J" &amp; 17+15*(B162-1))="","",INDIRECT("各月内訳表!J" &amp; 17+15*(B162-1)))</f>
        <v/>
      </c>
      <c r="E167" s="84" t="str">
        <f t="shared" ca="1" si="17"/>
        <v/>
      </c>
      <c r="F167" s="76"/>
      <c r="G167" s="97"/>
      <c r="H167" s="160" t="str" cm="1">
        <f t="array" aca="1" ref="H167" ca="1">IF(D167="","",INDIRECT("各月内訳表!V" &amp; 17+15*(B162-1)))</f>
        <v/>
      </c>
      <c r="I167" s="161"/>
      <c r="J167" s="162"/>
      <c r="K167" s="77"/>
      <c r="M167" s="93" t="str">
        <f>IF(F167="","",IF(入力ボックス!$C$7&lt;F167,"完了日より後",IF(#REF!&gt;F167,"発注と支払の日付が前後","○")))</f>
        <v/>
      </c>
    </row>
    <row r="168" spans="2:13" ht="14.25" customHeight="1">
      <c r="C168" s="83" t="str">
        <f ca="1">IF($D168="","","1-" &amp; $B162 &amp; "_"&amp;各月内訳表!K$8)</f>
        <v/>
      </c>
      <c r="D168" s="84" t="str" cm="1">
        <f t="array" aca="1" ref="D168" ca="1">IF(INDIRECT("各月内訳表!K" &amp; 17+15*(B162-1))="","",INDIRECT("各月内訳表!K" &amp; 17+15*(B162-1)))</f>
        <v/>
      </c>
      <c r="E168" s="84" t="str">
        <f t="shared" ca="1" si="17"/>
        <v/>
      </c>
      <c r="F168" s="76"/>
      <c r="G168" s="97"/>
      <c r="H168" s="160" t="str" cm="1">
        <f t="array" aca="1" ref="H168" ca="1">IF(D168="","",INDIRECT("各月内訳表!W" &amp; 17+15*(B162-1)))</f>
        <v/>
      </c>
      <c r="I168" s="161"/>
      <c r="J168" s="162"/>
      <c r="K168" s="77"/>
      <c r="M168" s="93" t="str">
        <f>IF(F168="","",IF(入力ボックス!$C$7&lt;F168,"完了日より後",IF(#REF!&gt;F168,"発注と支払の日付が前後","○")))</f>
        <v/>
      </c>
    </row>
    <row r="169" spans="2:13" ht="14.25" customHeight="1">
      <c r="C169" s="85" t="str">
        <f ca="1">IF($D169="","","1-" &amp; $B162 &amp; "_"&amp;各月内訳表!L$8)</f>
        <v/>
      </c>
      <c r="D169" s="86" t="str" cm="1">
        <f t="array" aca="1" ref="D169" ca="1">IF(INDIRECT("各月内訳表!L" &amp; 17+15*(B162-1))="","",INDIRECT("各月内訳表!L" &amp; 17+15*(B162-1)))</f>
        <v/>
      </c>
      <c r="E169" s="86" t="str">
        <f t="shared" ca="1" si="17"/>
        <v/>
      </c>
      <c r="F169" s="76"/>
      <c r="G169" s="98"/>
      <c r="H169" s="160" t="str" cm="1">
        <f t="array" aca="1" ref="H169" ca="1">IF(D169="","",INDIRECT("各月内訳表!X" &amp; 17+15*(B162-1)))</f>
        <v/>
      </c>
      <c r="I169" s="161"/>
      <c r="J169" s="162"/>
      <c r="K169" s="77"/>
      <c r="M169" s="93" t="str">
        <f>IF(F169="","",IF(入力ボックス!$C$7&lt;F169,"完了日より後",IF(#REF!&gt;F169,"発注と支払の日付が前後","○")))</f>
        <v/>
      </c>
    </row>
    <row r="170" spans="2:13" ht="14.25" customHeight="1">
      <c r="C170" s="87"/>
      <c r="D170" s="88"/>
      <c r="E170" s="88"/>
      <c r="F170" s="89"/>
      <c r="G170" s="99"/>
      <c r="H170" s="154"/>
      <c r="I170" s="155"/>
      <c r="J170" s="156"/>
      <c r="K170" s="88"/>
      <c r="M170" s="93" t="str">
        <f>IF(F170="","",IF(入力ボックス!$C$7&lt;F170,"完了日より後",IF(#REF!&gt;F170,"発注と支払の日付が前後","○")))</f>
        <v/>
      </c>
    </row>
    <row r="171" spans="2:13" ht="14.25" customHeight="1">
      <c r="B171" s="45">
        <f>B162+1</f>
        <v>19</v>
      </c>
      <c r="C171" s="81" t="str">
        <f ca="1">IF($D171="","","1-" &amp; $B171 &amp; "_"&amp;各月内訳表!E$8)</f>
        <v/>
      </c>
      <c r="D171" s="82" t="str" cm="1">
        <f t="array" aca="1" ref="D171" ca="1">IF(INDIRECT("各月内訳表!E" &amp; 17+15*(B171-1))="","",INDIRECT("各月内訳表!E" &amp; 17+15*(B171-1)))</f>
        <v/>
      </c>
      <c r="E171" s="82" t="str">
        <f ca="1">IF(ISBLANK(D171),"",D171)</f>
        <v/>
      </c>
      <c r="F171" s="128"/>
      <c r="G171" s="96" t="str" cm="1">
        <f t="array" aca="1" ref="G171" ca="1">IF(INDIRECT("各月内訳表!E"&amp;5+15*(B171-1))="","",HYPERLINK("#各月内訳表!E"&amp;5+15*(B171-1),INDIRECT("各月内訳表!E"&amp;5+15*(B171-1))))</f>
        <v/>
      </c>
      <c r="H171" s="163" t="str" cm="1">
        <f t="array" aca="1" ref="H171" ca="1">IF(D171="","",INDIRECT("各月内訳表!Q" &amp; 17+15*(B171-1)))</f>
        <v/>
      </c>
      <c r="I171" s="164"/>
      <c r="J171" s="165"/>
      <c r="K171" s="77"/>
      <c r="M171" s="93" t="str">
        <f>IF(F171="","",IF(入力ボックス!$C$8&lt;F171,"完了日より後",IF(#REF!&gt;F171,"発注と支払の日付が前後","○")))</f>
        <v/>
      </c>
    </row>
    <row r="172" spans="2:13" ht="14.25" customHeight="1">
      <c r="C172" s="83" t="str">
        <f ca="1">IF($D172="","","1-" &amp; $B171 &amp; "_"&amp;各月内訳表!F$8)</f>
        <v/>
      </c>
      <c r="D172" s="84" t="str" cm="1">
        <f t="array" aca="1" ref="D172" ca="1">IF(INDIRECT("各月内訳表!F" &amp; 17+15*(B171-1))="","",INDIRECT("各月内訳表!F" &amp; 17+15*(B171-1)))</f>
        <v/>
      </c>
      <c r="E172" s="84" t="str">
        <f t="shared" ref="E172:E178" ca="1" si="18">IF(ISBLANK(D172),"",D172)</f>
        <v/>
      </c>
      <c r="F172" s="129"/>
      <c r="G172" s="100"/>
      <c r="H172" s="160" t="str" cm="1">
        <f t="array" aca="1" ref="H172" ca="1">IF(D172="","",INDIRECT("各月内訳表!R" &amp; 17+15*(B171-1)))</f>
        <v/>
      </c>
      <c r="I172" s="161"/>
      <c r="J172" s="162"/>
      <c r="K172" s="77"/>
      <c r="M172" s="93" t="str">
        <f>IF(F172="","",IF(入力ボックス!$C$7&lt;F172,"完了日より後",IF(#REF!&gt;F172,"発注と支払の日付が前後","○")))</f>
        <v/>
      </c>
    </row>
    <row r="173" spans="2:13" ht="14.25" customHeight="1">
      <c r="C173" s="83" t="str">
        <f ca="1">IF($D173="","","1-" &amp; $B171 &amp; "_"&amp;各月内訳表!G$8)</f>
        <v/>
      </c>
      <c r="D173" s="84" t="str" cm="1">
        <f t="array" aca="1" ref="D173" ca="1">IF(INDIRECT("各月内訳表!G" &amp; 17+15*(B171-1))="","",INDIRECT("各月内訳表!G" &amp; 17+15*(B171-1)))</f>
        <v/>
      </c>
      <c r="E173" s="84" t="str">
        <f t="shared" ca="1" si="18"/>
        <v/>
      </c>
      <c r="F173" s="76"/>
      <c r="G173" s="97"/>
      <c r="H173" s="160" t="str" cm="1">
        <f t="array" aca="1" ref="H173" ca="1">IF(D173="","",INDIRECT("各月内訳表!S" &amp; 17+15*(B171-1)))</f>
        <v/>
      </c>
      <c r="I173" s="161"/>
      <c r="J173" s="162"/>
      <c r="K173" s="77"/>
      <c r="M173" s="93" t="str">
        <f>IF(F173="","",IF(入力ボックス!$C$7&lt;F173,"完了日より後",IF(#REF!&gt;F173,"発注と支払の日付が前後","○")))</f>
        <v/>
      </c>
    </row>
    <row r="174" spans="2:13" ht="14.25" customHeight="1">
      <c r="C174" s="83" t="str">
        <f ca="1">IF($D174="","","1-" &amp; $B171 &amp; "_"&amp;各月内訳表!H$8)</f>
        <v/>
      </c>
      <c r="D174" s="84" t="str" cm="1">
        <f t="array" aca="1" ref="D174" ca="1">IF(INDIRECT("各月内訳表!H" &amp; 17+15*(B171-1))="","",INDIRECT("各月内訳表!H" &amp; 17+15*(B171-1)))</f>
        <v/>
      </c>
      <c r="E174" s="84" t="str">
        <f t="shared" ca="1" si="18"/>
        <v/>
      </c>
      <c r="F174" s="76"/>
      <c r="G174" s="97"/>
      <c r="H174" s="160" t="str" cm="1">
        <f t="array" aca="1" ref="H174" ca="1">IF(D174="","",INDIRECT("各月内訳表!T" &amp; 17+15*(B171-1)))</f>
        <v/>
      </c>
      <c r="I174" s="161"/>
      <c r="J174" s="162"/>
      <c r="K174" s="77"/>
      <c r="M174" s="93" t="str">
        <f>IF(F174="","",IF(入力ボックス!$C$7&lt;F174,"完了日より後",IF(#REF!&gt;F174,"発注と支払の日付が前後","○")))</f>
        <v/>
      </c>
    </row>
    <row r="175" spans="2:13" ht="14.25" customHeight="1">
      <c r="C175" s="83" t="str">
        <f ca="1">IF($D175="","","1-" &amp; $B171 &amp; "_"&amp;各月内訳表!I$8)</f>
        <v/>
      </c>
      <c r="D175" s="84" t="str" cm="1">
        <f t="array" aca="1" ref="D175" ca="1">IF(INDIRECT("各月内訳表!I" &amp; 17+15*(B171-1))="","",INDIRECT("各月内訳表!I" &amp; 17+15*(B171-1)))</f>
        <v/>
      </c>
      <c r="E175" s="84" t="str">
        <f t="shared" ca="1" si="18"/>
        <v/>
      </c>
      <c r="F175" s="76"/>
      <c r="G175" s="97"/>
      <c r="H175" s="160" t="str" cm="1">
        <f t="array" aca="1" ref="H175" ca="1">IF(D175="","",INDIRECT("各月内訳表!U" &amp; 17+15*(B171-1)))</f>
        <v/>
      </c>
      <c r="I175" s="161"/>
      <c r="J175" s="162"/>
      <c r="K175" s="77"/>
      <c r="M175" s="93" t="str">
        <f>IF(F175="","",IF(入力ボックス!$C$7&lt;F175,"完了日より後",IF(#REF!&gt;F175,"発注と支払の日付が前後","○")))</f>
        <v/>
      </c>
    </row>
    <row r="176" spans="2:13" ht="14.25" customHeight="1">
      <c r="C176" s="83" t="str">
        <f ca="1">IF($D176="","","1-" &amp; $B171 &amp; "_"&amp;各月内訳表!J$8)</f>
        <v/>
      </c>
      <c r="D176" s="84" t="str" cm="1">
        <f t="array" aca="1" ref="D176" ca="1">IF(INDIRECT("各月内訳表!J" &amp; 17+15*(B171-1))="","",INDIRECT("各月内訳表!J" &amp; 17+15*(B171-1)))</f>
        <v/>
      </c>
      <c r="E176" s="84" t="str">
        <f t="shared" ca="1" si="18"/>
        <v/>
      </c>
      <c r="F176" s="76"/>
      <c r="G176" s="97"/>
      <c r="H176" s="160" t="str" cm="1">
        <f t="array" aca="1" ref="H176" ca="1">IF(D176="","",INDIRECT("各月内訳表!V" &amp; 17+15*(B171-1)))</f>
        <v/>
      </c>
      <c r="I176" s="161"/>
      <c r="J176" s="162"/>
      <c r="K176" s="77"/>
      <c r="M176" s="93" t="str">
        <f>IF(F176="","",IF(入力ボックス!$C$7&lt;F176,"完了日より後",IF(#REF!&gt;F176,"発注と支払の日付が前後","○")))</f>
        <v/>
      </c>
    </row>
    <row r="177" spans="2:13" ht="14.25" customHeight="1">
      <c r="C177" s="83" t="str">
        <f ca="1">IF($D177="","","1-" &amp; $B171 &amp; "_"&amp;各月内訳表!K$8)</f>
        <v/>
      </c>
      <c r="D177" s="84" t="str" cm="1">
        <f t="array" aca="1" ref="D177" ca="1">IF(INDIRECT("各月内訳表!K" &amp; 17+15*(B171-1))="","",INDIRECT("各月内訳表!K" &amp; 17+15*(B171-1)))</f>
        <v/>
      </c>
      <c r="E177" s="84" t="str">
        <f t="shared" ca="1" si="18"/>
        <v/>
      </c>
      <c r="F177" s="76"/>
      <c r="G177" s="97"/>
      <c r="H177" s="160" t="str" cm="1">
        <f t="array" aca="1" ref="H177" ca="1">IF(D177="","",INDIRECT("各月内訳表!W" &amp; 17+15*(B171-1)))</f>
        <v/>
      </c>
      <c r="I177" s="161"/>
      <c r="J177" s="162"/>
      <c r="K177" s="77"/>
      <c r="M177" s="93" t="str">
        <f>IF(F177="","",IF(入力ボックス!$C$7&lt;F177,"完了日より後",IF(#REF!&gt;F177,"発注と支払の日付が前後","○")))</f>
        <v/>
      </c>
    </row>
    <row r="178" spans="2:13" ht="14.25" customHeight="1">
      <c r="C178" s="85" t="str">
        <f ca="1">IF($D178="","","1-" &amp; $B171 &amp; "_"&amp;各月内訳表!L$8)</f>
        <v/>
      </c>
      <c r="D178" s="86" t="str" cm="1">
        <f t="array" aca="1" ref="D178" ca="1">IF(INDIRECT("各月内訳表!L" &amp; 17+15*(B171-1))="","",INDIRECT("各月内訳表!L" &amp; 17+15*(B171-1)))</f>
        <v/>
      </c>
      <c r="E178" s="86" t="str">
        <f t="shared" ca="1" si="18"/>
        <v/>
      </c>
      <c r="F178" s="76"/>
      <c r="G178" s="98"/>
      <c r="H178" s="160" t="str" cm="1">
        <f t="array" aca="1" ref="H178" ca="1">IF(D178="","",INDIRECT("各月内訳表!X" &amp; 17+15*(B171-1)))</f>
        <v/>
      </c>
      <c r="I178" s="161"/>
      <c r="J178" s="162"/>
      <c r="K178" s="77"/>
      <c r="M178" s="93" t="str">
        <f>IF(F178="","",IF(入力ボックス!$C$7&lt;F178,"完了日より後",IF(#REF!&gt;F178,"発注と支払の日付が前後","○")))</f>
        <v/>
      </c>
    </row>
    <row r="179" spans="2:13" ht="14.25" customHeight="1">
      <c r="C179" s="87"/>
      <c r="D179" s="88"/>
      <c r="E179" s="88"/>
      <c r="F179" s="89"/>
      <c r="G179" s="99"/>
      <c r="H179" s="154"/>
      <c r="I179" s="155"/>
      <c r="J179" s="156"/>
      <c r="K179" s="88"/>
      <c r="M179" s="93" t="str">
        <f>IF(F179="","",IF(入力ボックス!$C$7&lt;F179,"完了日より後",IF(#REF!&gt;F179,"発注と支払の日付が前後","○")))</f>
        <v/>
      </c>
    </row>
    <row r="180" spans="2:13" ht="14.25" customHeight="1">
      <c r="B180" s="45">
        <f>B171+1</f>
        <v>20</v>
      </c>
      <c r="C180" s="81" t="str">
        <f ca="1">IF($D180="","","1-" &amp; $B180 &amp; "_"&amp;各月内訳表!E$8)</f>
        <v/>
      </c>
      <c r="D180" s="82" t="str" cm="1">
        <f t="array" aca="1" ref="D180" ca="1">IF(INDIRECT("各月内訳表!E" &amp; 17+15*(B180-1))="","",INDIRECT("各月内訳表!E" &amp; 17+15*(B180-1)))</f>
        <v/>
      </c>
      <c r="E180" s="82" t="str">
        <f ca="1">IF(ISBLANK(D180),"",D180)</f>
        <v/>
      </c>
      <c r="F180" s="128"/>
      <c r="G180" s="96" t="str" cm="1">
        <f t="array" aca="1" ref="G180" ca="1">IF(INDIRECT("各月内訳表!E"&amp;5+15*(B180-1))="","",HYPERLINK("#各月内訳表!E"&amp;5+15*(B180-1),INDIRECT("各月内訳表!E"&amp;5+15*(B180-1))))</f>
        <v/>
      </c>
      <c r="H180" s="163" t="str" cm="1">
        <f t="array" aca="1" ref="H180" ca="1">IF(D180="","",INDIRECT("各月内訳表!Q" &amp; 17+15*(B180-1)))</f>
        <v/>
      </c>
      <c r="I180" s="164"/>
      <c r="J180" s="165"/>
      <c r="K180" s="77"/>
      <c r="M180" s="93" t="str">
        <f>IF(F180="","",IF(入力ボックス!$C$8&lt;F180,"完了日より後",IF(#REF!&gt;F180,"発注と支払の日付が前後","○")))</f>
        <v/>
      </c>
    </row>
    <row r="181" spans="2:13" ht="14.25" customHeight="1">
      <c r="C181" s="83" t="str">
        <f ca="1">IF($D181="","","1-" &amp; $B180 &amp; "_"&amp;各月内訳表!F$8)</f>
        <v/>
      </c>
      <c r="D181" s="84" t="str" cm="1">
        <f t="array" aca="1" ref="D181" ca="1">IF(INDIRECT("各月内訳表!F" &amp; 17+15*(B180-1))="","",INDIRECT("各月内訳表!F" &amp; 17+15*(B180-1)))</f>
        <v/>
      </c>
      <c r="E181" s="84" t="str">
        <f t="shared" ref="E181:E187" ca="1" si="19">IF(ISBLANK(D181),"",D181)</f>
        <v/>
      </c>
      <c r="F181" s="129"/>
      <c r="G181" s="100"/>
      <c r="H181" s="160" t="str" cm="1">
        <f t="array" aca="1" ref="H181" ca="1">IF(D181="","",INDIRECT("各月内訳表!R" &amp; 17+15*(B180-1)))</f>
        <v/>
      </c>
      <c r="I181" s="161"/>
      <c r="J181" s="162"/>
      <c r="K181" s="77"/>
      <c r="M181" s="93" t="str">
        <f>IF(F181="","",IF(入力ボックス!$C$7&lt;F181,"完了日より後",IF(#REF!&gt;F181,"発注と支払の日付が前後","○")))</f>
        <v/>
      </c>
    </row>
    <row r="182" spans="2:13" ht="14.25" customHeight="1">
      <c r="C182" s="83" t="str">
        <f ca="1">IF($D182="","","1-" &amp; $B180 &amp; "_"&amp;各月内訳表!G$8)</f>
        <v/>
      </c>
      <c r="D182" s="84" t="str" cm="1">
        <f t="array" aca="1" ref="D182" ca="1">IF(INDIRECT("各月内訳表!G" &amp; 17+15*(B180-1))="","",INDIRECT("各月内訳表!G" &amp; 17+15*(B180-1)))</f>
        <v/>
      </c>
      <c r="E182" s="84" t="str">
        <f t="shared" ca="1" si="19"/>
        <v/>
      </c>
      <c r="F182" s="76"/>
      <c r="G182" s="97"/>
      <c r="H182" s="160" t="str" cm="1">
        <f t="array" aca="1" ref="H182" ca="1">IF(D182="","",INDIRECT("各月内訳表!S" &amp; 17+15*(B180-1)))</f>
        <v/>
      </c>
      <c r="I182" s="161"/>
      <c r="J182" s="162"/>
      <c r="K182" s="77"/>
      <c r="M182" s="93" t="str">
        <f>IF(F182="","",IF(入力ボックス!$C$7&lt;F182,"完了日より後",IF(#REF!&gt;F182,"発注と支払の日付が前後","○")))</f>
        <v/>
      </c>
    </row>
    <row r="183" spans="2:13" ht="14.25" customHeight="1">
      <c r="C183" s="83" t="str">
        <f ca="1">IF($D183="","","1-" &amp; $B180 &amp; "_"&amp;各月内訳表!H$8)</f>
        <v/>
      </c>
      <c r="D183" s="84" t="str" cm="1">
        <f t="array" aca="1" ref="D183" ca="1">IF(INDIRECT("各月内訳表!H" &amp; 17+15*(B180-1))="","",INDIRECT("各月内訳表!H" &amp; 17+15*(B180-1)))</f>
        <v/>
      </c>
      <c r="E183" s="84" t="str">
        <f t="shared" ca="1" si="19"/>
        <v/>
      </c>
      <c r="F183" s="76"/>
      <c r="G183" s="97"/>
      <c r="H183" s="160" t="str" cm="1">
        <f t="array" aca="1" ref="H183" ca="1">IF(D183="","",INDIRECT("各月内訳表!T" &amp; 17+15*(B180-1)))</f>
        <v/>
      </c>
      <c r="I183" s="161"/>
      <c r="J183" s="162"/>
      <c r="K183" s="77"/>
      <c r="M183" s="93" t="str">
        <f>IF(F183="","",IF(入力ボックス!$C$7&lt;F183,"完了日より後",IF(#REF!&gt;F183,"発注と支払の日付が前後","○")))</f>
        <v/>
      </c>
    </row>
    <row r="184" spans="2:13" ht="14.25" customHeight="1">
      <c r="C184" s="83" t="str">
        <f ca="1">IF($D184="","","1-" &amp; $B180 &amp; "_"&amp;各月内訳表!I$8)</f>
        <v/>
      </c>
      <c r="D184" s="84" t="str" cm="1">
        <f t="array" aca="1" ref="D184" ca="1">IF(INDIRECT("各月内訳表!I" &amp; 17+15*(B180-1))="","",INDIRECT("各月内訳表!I" &amp; 17+15*(B180-1)))</f>
        <v/>
      </c>
      <c r="E184" s="84" t="str">
        <f t="shared" ca="1" si="19"/>
        <v/>
      </c>
      <c r="F184" s="76"/>
      <c r="G184" s="97"/>
      <c r="H184" s="160" t="str" cm="1">
        <f t="array" aca="1" ref="H184" ca="1">IF(D184="","",INDIRECT("各月内訳表!U" &amp; 17+15*(B180-1)))</f>
        <v/>
      </c>
      <c r="I184" s="161"/>
      <c r="J184" s="162"/>
      <c r="K184" s="77"/>
      <c r="M184" s="93" t="str">
        <f>IF(F184="","",IF(入力ボックス!$C$7&lt;F184,"完了日より後",IF(#REF!&gt;F184,"発注と支払の日付が前後","○")))</f>
        <v/>
      </c>
    </row>
    <row r="185" spans="2:13" ht="14.25" customHeight="1">
      <c r="C185" s="83" t="str">
        <f ca="1">IF($D185="","","1-" &amp; $B180 &amp; "_"&amp;各月内訳表!J$8)</f>
        <v/>
      </c>
      <c r="D185" s="84" t="str" cm="1">
        <f t="array" aca="1" ref="D185" ca="1">IF(INDIRECT("各月内訳表!J" &amp; 17+15*(B180-1))="","",INDIRECT("各月内訳表!J" &amp; 17+15*(B180-1)))</f>
        <v/>
      </c>
      <c r="E185" s="84" t="str">
        <f t="shared" ca="1" si="19"/>
        <v/>
      </c>
      <c r="F185" s="76"/>
      <c r="G185" s="97"/>
      <c r="H185" s="160" t="str" cm="1">
        <f t="array" aca="1" ref="H185" ca="1">IF(D185="","",INDIRECT("各月内訳表!V" &amp; 17+15*(B180-1)))</f>
        <v/>
      </c>
      <c r="I185" s="161"/>
      <c r="J185" s="162"/>
      <c r="K185" s="77"/>
      <c r="M185" s="93" t="str">
        <f>IF(F185="","",IF(入力ボックス!$C$7&lt;F185,"完了日より後",IF(#REF!&gt;F185,"発注と支払の日付が前後","○")))</f>
        <v/>
      </c>
    </row>
    <row r="186" spans="2:13" ht="14.25" customHeight="1">
      <c r="C186" s="83" t="str">
        <f ca="1">IF($D186="","","1-" &amp; $B180 &amp; "_"&amp;各月内訳表!K$8)</f>
        <v/>
      </c>
      <c r="D186" s="84" t="str" cm="1">
        <f t="array" aca="1" ref="D186" ca="1">IF(INDIRECT("各月内訳表!K" &amp; 17+15*(B180-1))="","",INDIRECT("各月内訳表!K" &amp; 17+15*(B180-1)))</f>
        <v/>
      </c>
      <c r="E186" s="84" t="str">
        <f t="shared" ca="1" si="19"/>
        <v/>
      </c>
      <c r="F186" s="76"/>
      <c r="G186" s="97"/>
      <c r="H186" s="160" t="str" cm="1">
        <f t="array" aca="1" ref="H186" ca="1">IF(D186="","",INDIRECT("各月内訳表!W" &amp; 17+15*(B180-1)))</f>
        <v/>
      </c>
      <c r="I186" s="161"/>
      <c r="J186" s="162"/>
      <c r="K186" s="77"/>
      <c r="M186" s="93" t="str">
        <f>IF(F186="","",IF(入力ボックス!$C$7&lt;F186,"完了日より後",IF(#REF!&gt;F186,"発注と支払の日付が前後","○")))</f>
        <v/>
      </c>
    </row>
    <row r="187" spans="2:13" ht="14.25" customHeight="1">
      <c r="C187" s="85" t="str">
        <f ca="1">IF($D187="","","1-" &amp; $B180 &amp; "_"&amp;各月内訳表!L$8)</f>
        <v/>
      </c>
      <c r="D187" s="86" t="str" cm="1">
        <f t="array" aca="1" ref="D187" ca="1">IF(INDIRECT("各月内訳表!L" &amp; 17+15*(B180-1))="","",INDIRECT("各月内訳表!L" &amp; 17+15*(B180-1)))</f>
        <v/>
      </c>
      <c r="E187" s="86" t="str">
        <f t="shared" ca="1" si="19"/>
        <v/>
      </c>
      <c r="F187" s="76"/>
      <c r="G187" s="98"/>
      <c r="H187" s="160" t="str" cm="1">
        <f t="array" aca="1" ref="H187" ca="1">IF(D187="","",INDIRECT("各月内訳表!X" &amp; 17+15*(B180-1)))</f>
        <v/>
      </c>
      <c r="I187" s="161"/>
      <c r="J187" s="162"/>
      <c r="K187" s="77"/>
      <c r="M187" s="93" t="str">
        <f>IF(F187="","",IF(入力ボックス!$C$7&lt;F187,"完了日より後",IF(#REF!&gt;F187,"発注と支払の日付が前後","○")))</f>
        <v/>
      </c>
    </row>
    <row r="188" spans="2:13" ht="14.25" customHeight="1">
      <c r="C188" s="87"/>
      <c r="D188" s="88"/>
      <c r="E188" s="88"/>
      <c r="F188" s="89"/>
      <c r="G188" s="99"/>
      <c r="H188" s="154"/>
      <c r="I188" s="155"/>
      <c r="J188" s="156"/>
      <c r="K188" s="88"/>
      <c r="M188" s="93" t="str">
        <f>IF(F188="","",IF(入力ボックス!$C$7&lt;F188,"完了日より後",IF(#REF!&gt;F188,"発注と支払の日付が前後","○")))</f>
        <v/>
      </c>
    </row>
    <row r="189" spans="2:13" ht="14.25" customHeight="1">
      <c r="B189" s="45">
        <f>B180+1</f>
        <v>21</v>
      </c>
      <c r="C189" s="81" t="str">
        <f ca="1">IF($D189="","","1-" &amp; $B189 &amp; "_"&amp;各月内訳表!E$8)</f>
        <v/>
      </c>
      <c r="D189" s="82" t="str" cm="1">
        <f t="array" aca="1" ref="D189" ca="1">IF(INDIRECT("各月内訳表!E" &amp; 17+15*(B189-1))="","",INDIRECT("各月内訳表!E" &amp; 17+15*(B189-1)))</f>
        <v/>
      </c>
      <c r="E189" s="82" t="str">
        <f ca="1">IF(ISBLANK(D189),"",D189)</f>
        <v/>
      </c>
      <c r="F189" s="128"/>
      <c r="G189" s="96" t="str" cm="1">
        <f t="array" aca="1" ref="G189" ca="1">IF(INDIRECT("各月内訳表!E"&amp;5+15*(B189-1))="","",HYPERLINK("#各月内訳表!E"&amp;5+15*(B189-1),INDIRECT("各月内訳表!E"&amp;5+15*(B189-1))))</f>
        <v/>
      </c>
      <c r="H189" s="163" t="str" cm="1">
        <f t="array" aca="1" ref="H189" ca="1">IF(D189="","",INDIRECT("各月内訳表!Q" &amp; 17+15*(B189-1)))</f>
        <v/>
      </c>
      <c r="I189" s="164"/>
      <c r="J189" s="165"/>
      <c r="K189" s="77"/>
      <c r="M189" s="93" t="str">
        <f>IF(F189="","",IF(入力ボックス!$C$8&lt;F189,"完了日より後",IF(#REF!&gt;F189,"発注と支払の日付が前後","○")))</f>
        <v/>
      </c>
    </row>
    <row r="190" spans="2:13" ht="14.25" customHeight="1">
      <c r="C190" s="83" t="str">
        <f ca="1">IF($D190="","","1-" &amp; $B189 &amp; "_"&amp;各月内訳表!F$8)</f>
        <v/>
      </c>
      <c r="D190" s="84" t="str" cm="1">
        <f t="array" aca="1" ref="D190" ca="1">IF(INDIRECT("各月内訳表!F" &amp; 17+15*(B189-1))="","",INDIRECT("各月内訳表!F" &amp; 17+15*(B189-1)))</f>
        <v/>
      </c>
      <c r="E190" s="84" t="str">
        <f t="shared" ref="E190:E196" ca="1" si="20">IF(ISBLANK(D190),"",D190)</f>
        <v/>
      </c>
      <c r="F190" s="129"/>
      <c r="G190" s="100"/>
      <c r="H190" s="160" t="str" cm="1">
        <f t="array" aca="1" ref="H190" ca="1">IF(D190="","",INDIRECT("各月内訳表!R" &amp; 17+15*(B189-1)))</f>
        <v/>
      </c>
      <c r="I190" s="161"/>
      <c r="J190" s="162"/>
      <c r="K190" s="77"/>
      <c r="M190" s="93" t="str">
        <f>IF(F190="","",IF(入力ボックス!$C$7&lt;F190,"完了日より後",IF(#REF!&gt;F190,"発注と支払の日付が前後","○")))</f>
        <v/>
      </c>
    </row>
    <row r="191" spans="2:13" ht="14.25" customHeight="1">
      <c r="C191" s="83" t="str">
        <f ca="1">IF($D191="","","1-" &amp; $B189 &amp; "_"&amp;各月内訳表!G$8)</f>
        <v/>
      </c>
      <c r="D191" s="84" t="str" cm="1">
        <f t="array" aca="1" ref="D191" ca="1">IF(INDIRECT("各月内訳表!G" &amp; 17+15*(B189-1))="","",INDIRECT("各月内訳表!G" &amp; 17+15*(B189-1)))</f>
        <v/>
      </c>
      <c r="E191" s="84" t="str">
        <f t="shared" ca="1" si="20"/>
        <v/>
      </c>
      <c r="F191" s="76"/>
      <c r="G191" s="97"/>
      <c r="H191" s="160" t="str" cm="1">
        <f t="array" aca="1" ref="H191" ca="1">IF(D191="","",INDIRECT("各月内訳表!S" &amp; 17+15*(B189-1)))</f>
        <v/>
      </c>
      <c r="I191" s="161"/>
      <c r="J191" s="162"/>
      <c r="K191" s="77"/>
      <c r="M191" s="93" t="str">
        <f>IF(F191="","",IF(入力ボックス!$C$7&lt;F191,"完了日より後",IF(#REF!&gt;F191,"発注と支払の日付が前後","○")))</f>
        <v/>
      </c>
    </row>
    <row r="192" spans="2:13" ht="14.25" customHeight="1">
      <c r="C192" s="83" t="str">
        <f ca="1">IF($D192="","","1-" &amp; $B189 &amp; "_"&amp;各月内訳表!H$8)</f>
        <v/>
      </c>
      <c r="D192" s="84" t="str" cm="1">
        <f t="array" aca="1" ref="D192" ca="1">IF(INDIRECT("各月内訳表!H" &amp; 17+15*(B189-1))="","",INDIRECT("各月内訳表!H" &amp; 17+15*(B189-1)))</f>
        <v/>
      </c>
      <c r="E192" s="84" t="str">
        <f t="shared" ca="1" si="20"/>
        <v/>
      </c>
      <c r="F192" s="76"/>
      <c r="G192" s="97"/>
      <c r="H192" s="160" t="str" cm="1">
        <f t="array" aca="1" ref="H192" ca="1">IF(D192="","",INDIRECT("各月内訳表!T" &amp; 17+15*(B189-1)))</f>
        <v/>
      </c>
      <c r="I192" s="161"/>
      <c r="J192" s="162"/>
      <c r="K192" s="77"/>
      <c r="M192" s="93" t="str">
        <f>IF(F192="","",IF(入力ボックス!$C$7&lt;F192,"完了日より後",IF(#REF!&gt;F192,"発注と支払の日付が前後","○")))</f>
        <v/>
      </c>
    </row>
    <row r="193" spans="2:13" ht="14.25" customHeight="1">
      <c r="C193" s="83" t="str">
        <f ca="1">IF($D193="","","1-" &amp; $B189 &amp; "_"&amp;各月内訳表!I$8)</f>
        <v/>
      </c>
      <c r="D193" s="84" t="str" cm="1">
        <f t="array" aca="1" ref="D193" ca="1">IF(INDIRECT("各月内訳表!I" &amp; 17+15*(B189-1))="","",INDIRECT("各月内訳表!I" &amp; 17+15*(B189-1)))</f>
        <v/>
      </c>
      <c r="E193" s="84" t="str">
        <f t="shared" ca="1" si="20"/>
        <v/>
      </c>
      <c r="F193" s="76"/>
      <c r="G193" s="97"/>
      <c r="H193" s="160" t="str" cm="1">
        <f t="array" aca="1" ref="H193" ca="1">IF(D193="","",INDIRECT("各月内訳表!U" &amp; 17+15*(B189-1)))</f>
        <v/>
      </c>
      <c r="I193" s="161"/>
      <c r="J193" s="162"/>
      <c r="K193" s="77"/>
      <c r="M193" s="93" t="str">
        <f>IF(F193="","",IF(入力ボックス!$C$7&lt;F193,"完了日より後",IF(#REF!&gt;F193,"発注と支払の日付が前後","○")))</f>
        <v/>
      </c>
    </row>
    <row r="194" spans="2:13" ht="14.25" customHeight="1">
      <c r="C194" s="83" t="str">
        <f ca="1">IF($D194="","","1-" &amp; $B189 &amp; "_"&amp;各月内訳表!J$8)</f>
        <v/>
      </c>
      <c r="D194" s="84" t="str" cm="1">
        <f t="array" aca="1" ref="D194" ca="1">IF(INDIRECT("各月内訳表!J" &amp; 17+15*(B189-1))="","",INDIRECT("各月内訳表!J" &amp; 17+15*(B189-1)))</f>
        <v/>
      </c>
      <c r="E194" s="84" t="str">
        <f t="shared" ca="1" si="20"/>
        <v/>
      </c>
      <c r="F194" s="76"/>
      <c r="G194" s="97"/>
      <c r="H194" s="160" t="str" cm="1">
        <f t="array" aca="1" ref="H194" ca="1">IF(D194="","",INDIRECT("各月内訳表!V" &amp; 17+15*(B189-1)))</f>
        <v/>
      </c>
      <c r="I194" s="161"/>
      <c r="J194" s="162"/>
      <c r="K194" s="77"/>
      <c r="M194" s="93" t="str">
        <f>IF(F194="","",IF(入力ボックス!$C$7&lt;F194,"完了日より後",IF(#REF!&gt;F194,"発注と支払の日付が前後","○")))</f>
        <v/>
      </c>
    </row>
    <row r="195" spans="2:13" ht="14.25" customHeight="1">
      <c r="C195" s="83" t="str">
        <f ca="1">IF($D195="","","1-" &amp; $B189 &amp; "_"&amp;各月内訳表!K$8)</f>
        <v/>
      </c>
      <c r="D195" s="84" t="str" cm="1">
        <f t="array" aca="1" ref="D195" ca="1">IF(INDIRECT("各月内訳表!K" &amp; 17+15*(B189-1))="","",INDIRECT("各月内訳表!K" &amp; 17+15*(B189-1)))</f>
        <v/>
      </c>
      <c r="E195" s="84" t="str">
        <f t="shared" ca="1" si="20"/>
        <v/>
      </c>
      <c r="F195" s="76"/>
      <c r="G195" s="97"/>
      <c r="H195" s="160" t="str" cm="1">
        <f t="array" aca="1" ref="H195" ca="1">IF(D195="","",INDIRECT("各月内訳表!W" &amp; 17+15*(B189-1)))</f>
        <v/>
      </c>
      <c r="I195" s="161"/>
      <c r="J195" s="162"/>
      <c r="K195" s="77"/>
      <c r="M195" s="93" t="str">
        <f>IF(F195="","",IF(入力ボックス!$C$7&lt;F195,"完了日より後",IF(#REF!&gt;F195,"発注と支払の日付が前後","○")))</f>
        <v/>
      </c>
    </row>
    <row r="196" spans="2:13" ht="14.25" customHeight="1">
      <c r="C196" s="85" t="str">
        <f ca="1">IF($D196="","","1-" &amp; $B189 &amp; "_"&amp;各月内訳表!L$8)</f>
        <v/>
      </c>
      <c r="D196" s="86" t="str" cm="1">
        <f t="array" aca="1" ref="D196" ca="1">IF(INDIRECT("各月内訳表!L" &amp; 17+15*(B189-1))="","",INDIRECT("各月内訳表!L" &amp; 17+15*(B189-1)))</f>
        <v/>
      </c>
      <c r="E196" s="86" t="str">
        <f t="shared" ca="1" si="20"/>
        <v/>
      </c>
      <c r="F196" s="76"/>
      <c r="G196" s="98"/>
      <c r="H196" s="160" t="str" cm="1">
        <f t="array" aca="1" ref="H196" ca="1">IF(D196="","",INDIRECT("各月内訳表!X" &amp; 17+15*(B189-1)))</f>
        <v/>
      </c>
      <c r="I196" s="161"/>
      <c r="J196" s="162"/>
      <c r="K196" s="77"/>
      <c r="M196" s="93" t="str">
        <f>IF(F196="","",IF(入力ボックス!$C$7&lt;F196,"完了日より後",IF(#REF!&gt;F196,"発注と支払の日付が前後","○")))</f>
        <v/>
      </c>
    </row>
    <row r="197" spans="2:13" ht="14.25" customHeight="1">
      <c r="C197" s="87"/>
      <c r="D197" s="88"/>
      <c r="E197" s="88"/>
      <c r="F197" s="89"/>
      <c r="G197" s="99"/>
      <c r="H197" s="154"/>
      <c r="I197" s="155"/>
      <c r="J197" s="156"/>
      <c r="K197" s="88"/>
      <c r="M197" s="93" t="str">
        <f>IF(F197="","",IF(入力ボックス!$C$7&lt;F197,"完了日より後",IF(#REF!&gt;F197,"発注と支払の日付が前後","○")))</f>
        <v/>
      </c>
    </row>
    <row r="198" spans="2:13" ht="14.25" customHeight="1">
      <c r="B198" s="45">
        <f>B189+1</f>
        <v>22</v>
      </c>
      <c r="C198" s="81" t="str">
        <f ca="1">IF($D198="","","1-" &amp; $B198 &amp; "_"&amp;各月内訳表!E$8)</f>
        <v/>
      </c>
      <c r="D198" s="82" t="str" cm="1">
        <f t="array" aca="1" ref="D198" ca="1">IF(INDIRECT("各月内訳表!E" &amp; 17+15*(B198-1))="","",INDIRECT("各月内訳表!E" &amp; 17+15*(B198-1)))</f>
        <v/>
      </c>
      <c r="E198" s="82" t="str">
        <f ca="1">IF(ISBLANK(D198),"",D198)</f>
        <v/>
      </c>
      <c r="F198" s="128"/>
      <c r="G198" s="96" t="str" cm="1">
        <f t="array" aca="1" ref="G198" ca="1">IF(INDIRECT("各月内訳表!E"&amp;5+15*(B198-1))="","",HYPERLINK("#各月内訳表!E"&amp;5+15*(B198-1),INDIRECT("各月内訳表!E"&amp;5+15*(B198-1))))</f>
        <v/>
      </c>
      <c r="H198" s="163" t="str" cm="1">
        <f t="array" aca="1" ref="H198" ca="1">IF(D198="","",INDIRECT("各月内訳表!Q" &amp; 17+15*(B198-1)))</f>
        <v/>
      </c>
      <c r="I198" s="164"/>
      <c r="J198" s="165"/>
      <c r="K198" s="77"/>
      <c r="M198" s="93" t="str">
        <f>IF(F198="","",IF(入力ボックス!$C$8&lt;F198,"完了日より後",IF(#REF!&gt;F198,"発注と支払の日付が前後","○")))</f>
        <v/>
      </c>
    </row>
    <row r="199" spans="2:13" ht="14.25" customHeight="1">
      <c r="C199" s="83" t="str">
        <f ca="1">IF($D199="","","1-" &amp; $B198 &amp; "_"&amp;各月内訳表!F$8)</f>
        <v/>
      </c>
      <c r="D199" s="84" t="str" cm="1">
        <f t="array" aca="1" ref="D199" ca="1">IF(INDIRECT("各月内訳表!F" &amp; 17+15*(B198-1))="","",INDIRECT("各月内訳表!F" &amp; 17+15*(B198-1)))</f>
        <v/>
      </c>
      <c r="E199" s="84" t="str">
        <f t="shared" ref="E199:E205" ca="1" si="21">IF(ISBLANK(D199),"",D199)</f>
        <v/>
      </c>
      <c r="F199" s="129"/>
      <c r="G199" s="100"/>
      <c r="H199" s="160" t="str" cm="1">
        <f t="array" aca="1" ref="H199" ca="1">IF(D199="","",INDIRECT("各月内訳表!R" &amp; 17+15*(B198-1)))</f>
        <v/>
      </c>
      <c r="I199" s="161"/>
      <c r="J199" s="162"/>
      <c r="K199" s="77"/>
      <c r="M199" s="93" t="str">
        <f>IF(F199="","",IF(入力ボックス!$C$7&lt;F199,"完了日より後",IF(#REF!&gt;F199,"発注と支払の日付が前後","○")))</f>
        <v/>
      </c>
    </row>
    <row r="200" spans="2:13" ht="14.25" customHeight="1">
      <c r="C200" s="83" t="str">
        <f ca="1">IF($D200="","","1-" &amp; $B198 &amp; "_"&amp;各月内訳表!G$8)</f>
        <v/>
      </c>
      <c r="D200" s="84" t="str" cm="1">
        <f t="array" aca="1" ref="D200" ca="1">IF(INDIRECT("各月内訳表!G" &amp; 17+15*(B198-1))="","",INDIRECT("各月内訳表!G" &amp; 17+15*(B198-1)))</f>
        <v/>
      </c>
      <c r="E200" s="84" t="str">
        <f t="shared" ca="1" si="21"/>
        <v/>
      </c>
      <c r="F200" s="76"/>
      <c r="G200" s="97"/>
      <c r="H200" s="160" t="str" cm="1">
        <f t="array" aca="1" ref="H200" ca="1">IF(D200="","",INDIRECT("各月内訳表!S" &amp; 17+15*(B198-1)))</f>
        <v/>
      </c>
      <c r="I200" s="161"/>
      <c r="J200" s="162"/>
      <c r="K200" s="77"/>
      <c r="M200" s="93" t="str">
        <f>IF(F200="","",IF(入力ボックス!$C$7&lt;F200,"完了日より後",IF(#REF!&gt;F200,"発注と支払の日付が前後","○")))</f>
        <v/>
      </c>
    </row>
    <row r="201" spans="2:13" ht="14.25" customHeight="1">
      <c r="C201" s="83" t="str">
        <f ca="1">IF($D201="","","1-" &amp; $B198 &amp; "_"&amp;各月内訳表!H$8)</f>
        <v/>
      </c>
      <c r="D201" s="84" t="str" cm="1">
        <f t="array" aca="1" ref="D201" ca="1">IF(INDIRECT("各月内訳表!H" &amp; 17+15*(B198-1))="","",INDIRECT("各月内訳表!H" &amp; 17+15*(B198-1)))</f>
        <v/>
      </c>
      <c r="E201" s="84" t="str">
        <f t="shared" ca="1" si="21"/>
        <v/>
      </c>
      <c r="F201" s="76"/>
      <c r="G201" s="97"/>
      <c r="H201" s="160" t="str" cm="1">
        <f t="array" aca="1" ref="H201" ca="1">IF(D201="","",INDIRECT("各月内訳表!T" &amp; 17+15*(B198-1)))</f>
        <v/>
      </c>
      <c r="I201" s="161"/>
      <c r="J201" s="162"/>
      <c r="K201" s="77"/>
      <c r="M201" s="93" t="str">
        <f>IF(F201="","",IF(入力ボックス!$C$7&lt;F201,"完了日より後",IF(#REF!&gt;F201,"発注と支払の日付が前後","○")))</f>
        <v/>
      </c>
    </row>
    <row r="202" spans="2:13" ht="14.25" customHeight="1">
      <c r="C202" s="83" t="str">
        <f ca="1">IF($D202="","","1-" &amp; $B198 &amp; "_"&amp;各月内訳表!I$8)</f>
        <v/>
      </c>
      <c r="D202" s="84" t="str" cm="1">
        <f t="array" aca="1" ref="D202" ca="1">IF(INDIRECT("各月内訳表!I" &amp; 17+15*(B198-1))="","",INDIRECT("各月内訳表!I" &amp; 17+15*(B198-1)))</f>
        <v/>
      </c>
      <c r="E202" s="84" t="str">
        <f t="shared" ca="1" si="21"/>
        <v/>
      </c>
      <c r="F202" s="76"/>
      <c r="G202" s="97"/>
      <c r="H202" s="160" t="str" cm="1">
        <f t="array" aca="1" ref="H202" ca="1">IF(D202="","",INDIRECT("各月内訳表!U" &amp; 17+15*(B198-1)))</f>
        <v/>
      </c>
      <c r="I202" s="161"/>
      <c r="J202" s="162"/>
      <c r="K202" s="77"/>
      <c r="M202" s="93" t="str">
        <f>IF(F202="","",IF(入力ボックス!$C$7&lt;F202,"完了日より後",IF(#REF!&gt;F202,"発注と支払の日付が前後","○")))</f>
        <v/>
      </c>
    </row>
    <row r="203" spans="2:13" ht="14.25" customHeight="1">
      <c r="C203" s="83" t="str">
        <f ca="1">IF($D203="","","1-" &amp; $B198 &amp; "_"&amp;各月内訳表!J$8)</f>
        <v/>
      </c>
      <c r="D203" s="84" t="str" cm="1">
        <f t="array" aca="1" ref="D203" ca="1">IF(INDIRECT("各月内訳表!J" &amp; 17+15*(B198-1))="","",INDIRECT("各月内訳表!J" &amp; 17+15*(B198-1)))</f>
        <v/>
      </c>
      <c r="E203" s="84" t="str">
        <f t="shared" ca="1" si="21"/>
        <v/>
      </c>
      <c r="F203" s="76"/>
      <c r="G203" s="97"/>
      <c r="H203" s="160" t="str" cm="1">
        <f t="array" aca="1" ref="H203" ca="1">IF(D203="","",INDIRECT("各月内訳表!V" &amp; 17+15*(B198-1)))</f>
        <v/>
      </c>
      <c r="I203" s="161"/>
      <c r="J203" s="162"/>
      <c r="K203" s="77"/>
      <c r="M203" s="93" t="str">
        <f>IF(F203="","",IF(入力ボックス!$C$7&lt;F203,"完了日より後",IF(#REF!&gt;F203,"発注と支払の日付が前後","○")))</f>
        <v/>
      </c>
    </row>
    <row r="204" spans="2:13" ht="14.25" customHeight="1">
      <c r="C204" s="83" t="str">
        <f ca="1">IF($D204="","","1-" &amp; $B198 &amp; "_"&amp;各月内訳表!K$8)</f>
        <v/>
      </c>
      <c r="D204" s="84" t="str" cm="1">
        <f t="array" aca="1" ref="D204" ca="1">IF(INDIRECT("各月内訳表!K" &amp; 17+15*(B198-1))="","",INDIRECT("各月内訳表!K" &amp; 17+15*(B198-1)))</f>
        <v/>
      </c>
      <c r="E204" s="84" t="str">
        <f t="shared" ca="1" si="21"/>
        <v/>
      </c>
      <c r="F204" s="76"/>
      <c r="G204" s="97"/>
      <c r="H204" s="160" t="str" cm="1">
        <f t="array" aca="1" ref="H204" ca="1">IF(D204="","",INDIRECT("各月内訳表!W" &amp; 17+15*(B198-1)))</f>
        <v/>
      </c>
      <c r="I204" s="161"/>
      <c r="J204" s="162"/>
      <c r="K204" s="77"/>
      <c r="M204" s="93" t="str">
        <f>IF(F204="","",IF(入力ボックス!$C$7&lt;F204,"完了日より後",IF(#REF!&gt;F204,"発注と支払の日付が前後","○")))</f>
        <v/>
      </c>
    </row>
    <row r="205" spans="2:13" ht="14.25" customHeight="1">
      <c r="C205" s="85" t="str">
        <f ca="1">IF($D205="","","1-" &amp; $B198 &amp; "_"&amp;各月内訳表!L$8)</f>
        <v/>
      </c>
      <c r="D205" s="86" t="str" cm="1">
        <f t="array" aca="1" ref="D205" ca="1">IF(INDIRECT("各月内訳表!L" &amp; 17+15*(B198-1))="","",INDIRECT("各月内訳表!L" &amp; 17+15*(B198-1)))</f>
        <v/>
      </c>
      <c r="E205" s="86" t="str">
        <f t="shared" ca="1" si="21"/>
        <v/>
      </c>
      <c r="F205" s="76"/>
      <c r="G205" s="98"/>
      <c r="H205" s="160" t="str" cm="1">
        <f t="array" aca="1" ref="H205" ca="1">IF(D205="","",INDIRECT("各月内訳表!X" &amp; 17+15*(B198-1)))</f>
        <v/>
      </c>
      <c r="I205" s="161"/>
      <c r="J205" s="162"/>
      <c r="K205" s="77"/>
      <c r="M205" s="93" t="str">
        <f>IF(F205="","",IF(入力ボックス!$C$7&lt;F205,"完了日より後",IF(#REF!&gt;F205,"発注と支払の日付が前後","○")))</f>
        <v/>
      </c>
    </row>
    <row r="206" spans="2:13" ht="14.25" customHeight="1">
      <c r="C206" s="87"/>
      <c r="D206" s="88"/>
      <c r="E206" s="88"/>
      <c r="F206" s="89"/>
      <c r="G206" s="99"/>
      <c r="H206" s="154"/>
      <c r="I206" s="155"/>
      <c r="J206" s="156"/>
      <c r="K206" s="88"/>
      <c r="M206" s="93" t="str">
        <f>IF(F206="","",IF(入力ボックス!$C$7&lt;F206,"完了日より後",IF(#REF!&gt;F206,"発注と支払の日付が前後","○")))</f>
        <v/>
      </c>
    </row>
    <row r="207" spans="2:13" ht="14.25" customHeight="1">
      <c r="B207" s="45">
        <f>B198+1</f>
        <v>23</v>
      </c>
      <c r="C207" s="81" t="str">
        <f ca="1">IF($D207="","","1-" &amp; $B207 &amp; "_"&amp;各月内訳表!E$8)</f>
        <v/>
      </c>
      <c r="D207" s="82" t="str" cm="1">
        <f t="array" aca="1" ref="D207" ca="1">IF(INDIRECT("各月内訳表!E" &amp; 17+15*(B207-1))="","",INDIRECT("各月内訳表!E" &amp; 17+15*(B207-1)))</f>
        <v/>
      </c>
      <c r="E207" s="82" t="str">
        <f ca="1">IF(ISBLANK(D207),"",D207)</f>
        <v/>
      </c>
      <c r="F207" s="128"/>
      <c r="G207" s="96" t="str" cm="1">
        <f t="array" aca="1" ref="G207" ca="1">IF(INDIRECT("各月内訳表!E"&amp;5+15*(B207-1))="","",HYPERLINK("#各月内訳表!E"&amp;5+15*(B207-1),INDIRECT("各月内訳表!E"&amp;5+15*(B207-1))))</f>
        <v/>
      </c>
      <c r="H207" s="163" t="str" cm="1">
        <f t="array" aca="1" ref="H207" ca="1">IF(D207="","",INDIRECT("各月内訳表!Q" &amp; 17+15*(B207-1)))</f>
        <v/>
      </c>
      <c r="I207" s="164"/>
      <c r="J207" s="165"/>
      <c r="K207" s="77"/>
      <c r="M207" s="93" t="str">
        <f>IF(F207="","",IF(入力ボックス!$C$8&lt;F207,"完了日より後",IF(#REF!&gt;F207,"発注と支払の日付が前後","○")))</f>
        <v/>
      </c>
    </row>
    <row r="208" spans="2:13" ht="14.25" customHeight="1">
      <c r="C208" s="83" t="str">
        <f ca="1">IF($D208="","","1-" &amp; $B207 &amp; "_"&amp;各月内訳表!F$8)</f>
        <v/>
      </c>
      <c r="D208" s="84" t="str" cm="1">
        <f t="array" aca="1" ref="D208" ca="1">IF(INDIRECT("各月内訳表!F" &amp; 17+15*(B207-1))="","",INDIRECT("各月内訳表!F" &amp; 17+15*(B207-1)))</f>
        <v/>
      </c>
      <c r="E208" s="84" t="str">
        <f t="shared" ref="E208:E214" ca="1" si="22">IF(ISBLANK(D208),"",D208)</f>
        <v/>
      </c>
      <c r="F208" s="129"/>
      <c r="G208" s="100"/>
      <c r="H208" s="160" t="str" cm="1">
        <f t="array" aca="1" ref="H208" ca="1">IF(D208="","",INDIRECT("各月内訳表!R" &amp; 17+15*(B207-1)))</f>
        <v/>
      </c>
      <c r="I208" s="161"/>
      <c r="J208" s="162"/>
      <c r="K208" s="77"/>
      <c r="M208" s="93" t="str">
        <f>IF(F208="","",IF(入力ボックス!$C$7&lt;F208,"完了日より後",IF(#REF!&gt;F208,"発注と支払の日付が前後","○")))</f>
        <v/>
      </c>
    </row>
    <row r="209" spans="2:13" ht="14.25" customHeight="1">
      <c r="C209" s="83" t="str">
        <f ca="1">IF($D209="","","1-" &amp; $B207 &amp; "_"&amp;各月内訳表!G$8)</f>
        <v/>
      </c>
      <c r="D209" s="84" t="str" cm="1">
        <f t="array" aca="1" ref="D209" ca="1">IF(INDIRECT("各月内訳表!G" &amp; 17+15*(B207-1))="","",INDIRECT("各月内訳表!G" &amp; 17+15*(B207-1)))</f>
        <v/>
      </c>
      <c r="E209" s="84" t="str">
        <f t="shared" ca="1" si="22"/>
        <v/>
      </c>
      <c r="F209" s="76"/>
      <c r="G209" s="97"/>
      <c r="H209" s="160" t="str" cm="1">
        <f t="array" aca="1" ref="H209" ca="1">IF(D209="","",INDIRECT("各月内訳表!S" &amp; 17+15*(B207-1)))</f>
        <v/>
      </c>
      <c r="I209" s="161"/>
      <c r="J209" s="162"/>
      <c r="K209" s="77"/>
      <c r="M209" s="93" t="str">
        <f>IF(F209="","",IF(入力ボックス!$C$7&lt;F209,"完了日より後",IF(#REF!&gt;F209,"発注と支払の日付が前後","○")))</f>
        <v/>
      </c>
    </row>
    <row r="210" spans="2:13" ht="14.25" customHeight="1">
      <c r="C210" s="83" t="str">
        <f ca="1">IF($D210="","","1-" &amp; $B207 &amp; "_"&amp;各月内訳表!H$8)</f>
        <v/>
      </c>
      <c r="D210" s="84" t="str" cm="1">
        <f t="array" aca="1" ref="D210" ca="1">IF(INDIRECT("各月内訳表!H" &amp; 17+15*(B207-1))="","",INDIRECT("各月内訳表!H" &amp; 17+15*(B207-1)))</f>
        <v/>
      </c>
      <c r="E210" s="84" t="str">
        <f t="shared" ca="1" si="22"/>
        <v/>
      </c>
      <c r="F210" s="76"/>
      <c r="G210" s="97"/>
      <c r="H210" s="160" t="str" cm="1">
        <f t="array" aca="1" ref="H210" ca="1">IF(D210="","",INDIRECT("各月内訳表!T" &amp; 17+15*(B207-1)))</f>
        <v/>
      </c>
      <c r="I210" s="161"/>
      <c r="J210" s="162"/>
      <c r="K210" s="77"/>
      <c r="M210" s="93" t="str">
        <f>IF(F210="","",IF(入力ボックス!$C$7&lt;F210,"完了日より後",IF(#REF!&gt;F210,"発注と支払の日付が前後","○")))</f>
        <v/>
      </c>
    </row>
    <row r="211" spans="2:13" ht="14.25" customHeight="1">
      <c r="C211" s="83" t="str">
        <f ca="1">IF($D211="","","1-" &amp; $B207 &amp; "_"&amp;各月内訳表!I$8)</f>
        <v/>
      </c>
      <c r="D211" s="84" t="str" cm="1">
        <f t="array" aca="1" ref="D211" ca="1">IF(INDIRECT("各月内訳表!I" &amp; 17+15*(B207-1))="","",INDIRECT("各月内訳表!I" &amp; 17+15*(B207-1)))</f>
        <v/>
      </c>
      <c r="E211" s="84" t="str">
        <f t="shared" ca="1" si="22"/>
        <v/>
      </c>
      <c r="F211" s="76"/>
      <c r="G211" s="97"/>
      <c r="H211" s="160" t="str" cm="1">
        <f t="array" aca="1" ref="H211" ca="1">IF(D211="","",INDIRECT("各月内訳表!U" &amp; 17+15*(B207-1)))</f>
        <v/>
      </c>
      <c r="I211" s="161"/>
      <c r="J211" s="162"/>
      <c r="K211" s="77"/>
      <c r="M211" s="93" t="str">
        <f>IF(F211="","",IF(入力ボックス!$C$7&lt;F211,"完了日より後",IF(#REF!&gt;F211,"発注と支払の日付が前後","○")))</f>
        <v/>
      </c>
    </row>
    <row r="212" spans="2:13" ht="14.25" customHeight="1">
      <c r="C212" s="83" t="str">
        <f ca="1">IF($D212="","","1-" &amp; $B207 &amp; "_"&amp;各月内訳表!J$8)</f>
        <v/>
      </c>
      <c r="D212" s="84" t="str" cm="1">
        <f t="array" aca="1" ref="D212" ca="1">IF(INDIRECT("各月内訳表!J" &amp; 17+15*(B207-1))="","",INDIRECT("各月内訳表!J" &amp; 17+15*(B207-1)))</f>
        <v/>
      </c>
      <c r="E212" s="84" t="str">
        <f t="shared" ca="1" si="22"/>
        <v/>
      </c>
      <c r="F212" s="76"/>
      <c r="G212" s="97"/>
      <c r="H212" s="160" t="str" cm="1">
        <f t="array" aca="1" ref="H212" ca="1">IF(D212="","",INDIRECT("各月内訳表!V" &amp; 17+15*(B207-1)))</f>
        <v/>
      </c>
      <c r="I212" s="161"/>
      <c r="J212" s="162"/>
      <c r="K212" s="77"/>
      <c r="M212" s="93" t="str">
        <f>IF(F212="","",IF(入力ボックス!$C$7&lt;F212,"完了日より後",IF(#REF!&gt;F212,"発注と支払の日付が前後","○")))</f>
        <v/>
      </c>
    </row>
    <row r="213" spans="2:13" ht="14.25" customHeight="1">
      <c r="C213" s="83" t="str">
        <f ca="1">IF($D213="","","1-" &amp; $B207 &amp; "_"&amp;各月内訳表!K$8)</f>
        <v/>
      </c>
      <c r="D213" s="84" t="str" cm="1">
        <f t="array" aca="1" ref="D213" ca="1">IF(INDIRECT("各月内訳表!K" &amp; 17+15*(B207-1))="","",INDIRECT("各月内訳表!K" &amp; 17+15*(B207-1)))</f>
        <v/>
      </c>
      <c r="E213" s="84" t="str">
        <f t="shared" ca="1" si="22"/>
        <v/>
      </c>
      <c r="F213" s="76"/>
      <c r="G213" s="97"/>
      <c r="H213" s="160" t="str" cm="1">
        <f t="array" aca="1" ref="H213" ca="1">IF(D213="","",INDIRECT("各月内訳表!W" &amp; 17+15*(B207-1)))</f>
        <v/>
      </c>
      <c r="I213" s="161"/>
      <c r="J213" s="162"/>
      <c r="K213" s="77"/>
      <c r="M213" s="93" t="str">
        <f>IF(F213="","",IF(入力ボックス!$C$7&lt;F213,"完了日より後",IF(#REF!&gt;F213,"発注と支払の日付が前後","○")))</f>
        <v/>
      </c>
    </row>
    <row r="214" spans="2:13" ht="14.25" customHeight="1">
      <c r="C214" s="85" t="str">
        <f ca="1">IF($D214="","","1-" &amp; $B207 &amp; "_"&amp;各月内訳表!L$8)</f>
        <v/>
      </c>
      <c r="D214" s="86" t="str" cm="1">
        <f t="array" aca="1" ref="D214" ca="1">IF(INDIRECT("各月内訳表!L" &amp; 17+15*(B207-1))="","",INDIRECT("各月内訳表!L" &amp; 17+15*(B207-1)))</f>
        <v/>
      </c>
      <c r="E214" s="86" t="str">
        <f t="shared" ca="1" si="22"/>
        <v/>
      </c>
      <c r="F214" s="76"/>
      <c r="G214" s="98"/>
      <c r="H214" s="160" t="str" cm="1">
        <f t="array" aca="1" ref="H214" ca="1">IF(D214="","",INDIRECT("各月内訳表!X" &amp; 17+15*(B207-1)))</f>
        <v/>
      </c>
      <c r="I214" s="161"/>
      <c r="J214" s="162"/>
      <c r="K214" s="77"/>
      <c r="M214" s="93" t="str">
        <f>IF(F214="","",IF(入力ボックス!$C$7&lt;F214,"完了日より後",IF(#REF!&gt;F214,"発注と支払の日付が前後","○")))</f>
        <v/>
      </c>
    </row>
    <row r="215" spans="2:13" ht="14.25" customHeight="1">
      <c r="C215" s="87"/>
      <c r="D215" s="88"/>
      <c r="E215" s="88"/>
      <c r="F215" s="89"/>
      <c r="G215" s="99"/>
      <c r="H215" s="154"/>
      <c r="I215" s="155"/>
      <c r="J215" s="156"/>
      <c r="K215" s="88"/>
      <c r="M215" s="93" t="str">
        <f>IF(F215="","",IF(入力ボックス!$C$7&lt;F215,"完了日より後",IF(#REF!&gt;F215,"発注と支払の日付が前後","○")))</f>
        <v/>
      </c>
    </row>
    <row r="216" spans="2:13" ht="14.25" customHeight="1">
      <c r="B216" s="45">
        <f>B207+1</f>
        <v>24</v>
      </c>
      <c r="C216" s="81" t="str">
        <f ca="1">IF($D216="","","1-" &amp; $B216 &amp; "_"&amp;各月内訳表!E$8)</f>
        <v/>
      </c>
      <c r="D216" s="82" t="str" cm="1">
        <f t="array" aca="1" ref="D216" ca="1">IF(INDIRECT("各月内訳表!E" &amp; 17+15*(B216-1))="","",INDIRECT("各月内訳表!E" &amp; 17+15*(B216-1)))</f>
        <v/>
      </c>
      <c r="E216" s="82" t="str">
        <f ca="1">IF(ISBLANK(D216),"",D216)</f>
        <v/>
      </c>
      <c r="F216" s="128"/>
      <c r="G216" s="96" t="str" cm="1">
        <f t="array" aca="1" ref="G216" ca="1">IF(INDIRECT("各月内訳表!E"&amp;5+15*(B216-1))="","",HYPERLINK("#各月内訳表!E"&amp;5+15*(B216-1),INDIRECT("各月内訳表!E"&amp;5+15*(B216-1))))</f>
        <v/>
      </c>
      <c r="H216" s="163" t="str" cm="1">
        <f t="array" aca="1" ref="H216" ca="1">IF(D216="","",INDIRECT("各月内訳表!Q" &amp; 17+15*(B216-1)))</f>
        <v/>
      </c>
      <c r="I216" s="164"/>
      <c r="J216" s="165"/>
      <c r="K216" s="77"/>
      <c r="M216" s="93" t="str">
        <f>IF(F216="","",IF(入力ボックス!$C$8&lt;F216,"完了日より後",IF(#REF!&gt;F216,"発注と支払の日付が前後","○")))</f>
        <v/>
      </c>
    </row>
    <row r="217" spans="2:13" ht="14.25" customHeight="1">
      <c r="C217" s="83" t="str">
        <f ca="1">IF($D217="","","1-" &amp; $B216 &amp; "_"&amp;各月内訳表!F$8)</f>
        <v/>
      </c>
      <c r="D217" s="84" t="str" cm="1">
        <f t="array" aca="1" ref="D217" ca="1">IF(INDIRECT("各月内訳表!F" &amp; 17+15*(B216-1))="","",INDIRECT("各月内訳表!F" &amp; 17+15*(B216-1)))</f>
        <v/>
      </c>
      <c r="E217" s="84" t="str">
        <f t="shared" ref="E217:E223" ca="1" si="23">IF(ISBLANK(D217),"",D217)</f>
        <v/>
      </c>
      <c r="F217" s="129"/>
      <c r="G217" s="100"/>
      <c r="H217" s="160" t="str" cm="1">
        <f t="array" aca="1" ref="H217" ca="1">IF(D217="","",INDIRECT("各月内訳表!R" &amp; 17+15*(B216-1)))</f>
        <v/>
      </c>
      <c r="I217" s="161"/>
      <c r="J217" s="162"/>
      <c r="K217" s="77"/>
      <c r="M217" s="93" t="str">
        <f>IF(F217="","",IF(入力ボックス!$C$7&lt;F217,"完了日より後",IF(#REF!&gt;F217,"発注と支払の日付が前後","○")))</f>
        <v/>
      </c>
    </row>
    <row r="218" spans="2:13" ht="14.25" customHeight="1">
      <c r="C218" s="83" t="str">
        <f ca="1">IF($D218="","","1-" &amp; $B216 &amp; "_"&amp;各月内訳表!G$8)</f>
        <v/>
      </c>
      <c r="D218" s="84" t="str" cm="1">
        <f t="array" aca="1" ref="D218" ca="1">IF(INDIRECT("各月内訳表!G" &amp; 17+15*(B216-1))="","",INDIRECT("各月内訳表!G" &amp; 17+15*(B216-1)))</f>
        <v/>
      </c>
      <c r="E218" s="84" t="str">
        <f t="shared" ca="1" si="23"/>
        <v/>
      </c>
      <c r="F218" s="76"/>
      <c r="G218" s="97"/>
      <c r="H218" s="160" t="str" cm="1">
        <f t="array" aca="1" ref="H218" ca="1">IF(D218="","",INDIRECT("各月内訳表!S" &amp; 17+15*(B216-1)))</f>
        <v/>
      </c>
      <c r="I218" s="161"/>
      <c r="J218" s="162"/>
      <c r="K218" s="77"/>
      <c r="M218" s="93" t="str">
        <f>IF(F218="","",IF(入力ボックス!$C$7&lt;F218,"完了日より後",IF(#REF!&gt;F218,"発注と支払の日付が前後","○")))</f>
        <v/>
      </c>
    </row>
    <row r="219" spans="2:13" ht="14.25" customHeight="1">
      <c r="C219" s="83" t="str">
        <f ca="1">IF($D219="","","1-" &amp; $B216 &amp; "_"&amp;各月内訳表!H$8)</f>
        <v/>
      </c>
      <c r="D219" s="84" t="str" cm="1">
        <f t="array" aca="1" ref="D219" ca="1">IF(INDIRECT("各月内訳表!H" &amp; 17+15*(B216-1))="","",INDIRECT("各月内訳表!H" &amp; 17+15*(B216-1)))</f>
        <v/>
      </c>
      <c r="E219" s="84" t="str">
        <f t="shared" ca="1" si="23"/>
        <v/>
      </c>
      <c r="F219" s="76"/>
      <c r="G219" s="97"/>
      <c r="H219" s="160" t="str" cm="1">
        <f t="array" aca="1" ref="H219" ca="1">IF(D219="","",INDIRECT("各月内訳表!T" &amp; 17+15*(B216-1)))</f>
        <v/>
      </c>
      <c r="I219" s="161"/>
      <c r="J219" s="162"/>
      <c r="K219" s="77"/>
      <c r="M219" s="93" t="str">
        <f>IF(F219="","",IF(入力ボックス!$C$7&lt;F219,"完了日より後",IF(#REF!&gt;F219,"発注と支払の日付が前後","○")))</f>
        <v/>
      </c>
    </row>
    <row r="220" spans="2:13" ht="14.25" customHeight="1">
      <c r="C220" s="83" t="str">
        <f ca="1">IF($D220="","","1-" &amp; $B216 &amp; "_"&amp;各月内訳表!I$8)</f>
        <v/>
      </c>
      <c r="D220" s="84" t="str" cm="1">
        <f t="array" aca="1" ref="D220" ca="1">IF(INDIRECT("各月内訳表!I" &amp; 17+15*(B216-1))="","",INDIRECT("各月内訳表!I" &amp; 17+15*(B216-1)))</f>
        <v/>
      </c>
      <c r="E220" s="84" t="str">
        <f t="shared" ca="1" si="23"/>
        <v/>
      </c>
      <c r="F220" s="76"/>
      <c r="G220" s="97"/>
      <c r="H220" s="160" t="str" cm="1">
        <f t="array" aca="1" ref="H220" ca="1">IF(D220="","",INDIRECT("各月内訳表!U" &amp; 17+15*(B216-1)))</f>
        <v/>
      </c>
      <c r="I220" s="161"/>
      <c r="J220" s="162"/>
      <c r="K220" s="77"/>
      <c r="M220" s="93" t="str">
        <f>IF(F220="","",IF(入力ボックス!$C$7&lt;F220,"完了日より後",IF(#REF!&gt;F220,"発注と支払の日付が前後","○")))</f>
        <v/>
      </c>
    </row>
    <row r="221" spans="2:13" ht="14.25" customHeight="1">
      <c r="C221" s="83" t="str">
        <f ca="1">IF($D221="","","1-" &amp; $B216 &amp; "_"&amp;各月内訳表!J$8)</f>
        <v/>
      </c>
      <c r="D221" s="84" t="str" cm="1">
        <f t="array" aca="1" ref="D221" ca="1">IF(INDIRECT("各月内訳表!J" &amp; 17+15*(B216-1))="","",INDIRECT("各月内訳表!J" &amp; 17+15*(B216-1)))</f>
        <v/>
      </c>
      <c r="E221" s="84" t="str">
        <f t="shared" ca="1" si="23"/>
        <v/>
      </c>
      <c r="F221" s="76"/>
      <c r="G221" s="97"/>
      <c r="H221" s="160" t="str" cm="1">
        <f t="array" aca="1" ref="H221" ca="1">IF(D221="","",INDIRECT("各月内訳表!V" &amp; 17+15*(B216-1)))</f>
        <v/>
      </c>
      <c r="I221" s="161"/>
      <c r="J221" s="162"/>
      <c r="K221" s="77"/>
      <c r="M221" s="93" t="str">
        <f>IF(F221="","",IF(入力ボックス!$C$7&lt;F221,"完了日より後",IF(#REF!&gt;F221,"発注と支払の日付が前後","○")))</f>
        <v/>
      </c>
    </row>
    <row r="222" spans="2:13" ht="14.25" customHeight="1">
      <c r="C222" s="83" t="str">
        <f ca="1">IF($D222="","","1-" &amp; $B216 &amp; "_"&amp;各月内訳表!K$8)</f>
        <v/>
      </c>
      <c r="D222" s="84" t="str" cm="1">
        <f t="array" aca="1" ref="D222" ca="1">IF(INDIRECT("各月内訳表!K" &amp; 17+15*(B216-1))="","",INDIRECT("各月内訳表!K" &amp; 17+15*(B216-1)))</f>
        <v/>
      </c>
      <c r="E222" s="84" t="str">
        <f t="shared" ca="1" si="23"/>
        <v/>
      </c>
      <c r="F222" s="76"/>
      <c r="G222" s="97"/>
      <c r="H222" s="160" t="str" cm="1">
        <f t="array" aca="1" ref="H222" ca="1">IF(D222="","",INDIRECT("各月内訳表!W" &amp; 17+15*(B216-1)))</f>
        <v/>
      </c>
      <c r="I222" s="161"/>
      <c r="J222" s="162"/>
      <c r="K222" s="77"/>
      <c r="M222" s="93" t="str">
        <f>IF(F222="","",IF(入力ボックス!$C$7&lt;F222,"完了日より後",IF(#REF!&gt;F222,"発注と支払の日付が前後","○")))</f>
        <v/>
      </c>
    </row>
    <row r="223" spans="2:13" ht="14.25" customHeight="1">
      <c r="C223" s="85" t="str">
        <f ca="1">IF($D223="","","1-" &amp; $B216 &amp; "_"&amp;各月内訳表!L$8)</f>
        <v/>
      </c>
      <c r="D223" s="86" t="str" cm="1">
        <f t="array" aca="1" ref="D223" ca="1">IF(INDIRECT("各月内訳表!L" &amp; 17+15*(B216-1))="","",INDIRECT("各月内訳表!L" &amp; 17+15*(B216-1)))</f>
        <v/>
      </c>
      <c r="E223" s="86" t="str">
        <f t="shared" ca="1" si="23"/>
        <v/>
      </c>
      <c r="F223" s="76"/>
      <c r="G223" s="98"/>
      <c r="H223" s="160" t="str" cm="1">
        <f t="array" aca="1" ref="H223" ca="1">IF(D223="","",INDIRECT("各月内訳表!X" &amp; 17+15*(B216-1)))</f>
        <v/>
      </c>
      <c r="I223" s="161"/>
      <c r="J223" s="162"/>
      <c r="K223" s="77"/>
      <c r="M223" s="93" t="str">
        <f>IF(F223="","",IF(入力ボックス!$C$7&lt;F223,"完了日より後",IF(#REF!&gt;F223,"発注と支払の日付が前後","○")))</f>
        <v/>
      </c>
    </row>
    <row r="224" spans="2:13" ht="14.25" customHeight="1">
      <c r="C224" s="87"/>
      <c r="D224" s="88"/>
      <c r="E224" s="88"/>
      <c r="F224" s="89"/>
      <c r="G224" s="99"/>
      <c r="H224" s="154"/>
      <c r="I224" s="155"/>
      <c r="J224" s="156"/>
      <c r="K224" s="88"/>
      <c r="M224" s="93" t="str">
        <f>IF(F224="","",IF(入力ボックス!$C$7&lt;F224,"完了日より後",IF(#REF!&gt;F224,"発注と支払の日付が前後","○")))</f>
        <v/>
      </c>
    </row>
    <row r="225" spans="2:13" ht="14.25" customHeight="1">
      <c r="B225" s="45">
        <f>B216+1</f>
        <v>25</v>
      </c>
      <c r="C225" s="81" t="str">
        <f ca="1">IF($D225="","","1-" &amp; $B225 &amp; "_"&amp;各月内訳表!E$8)</f>
        <v/>
      </c>
      <c r="D225" s="82" t="str" cm="1">
        <f t="array" aca="1" ref="D225" ca="1">IF(INDIRECT("各月内訳表!E" &amp; 17+15*(B225-1))="","",INDIRECT("各月内訳表!E" &amp; 17+15*(B225-1)))</f>
        <v/>
      </c>
      <c r="E225" s="82" t="str">
        <f ca="1">IF(ISBLANK(D225),"",D225)</f>
        <v/>
      </c>
      <c r="F225" s="128"/>
      <c r="G225" s="96" t="str" cm="1">
        <f t="array" aca="1" ref="G225" ca="1">IF(INDIRECT("各月内訳表!E"&amp;5+15*(B225-1))="","",HYPERLINK("#各月内訳表!E"&amp;5+15*(B225-1),INDIRECT("各月内訳表!E"&amp;5+15*(B225-1))))</f>
        <v/>
      </c>
      <c r="H225" s="163" t="str" cm="1">
        <f t="array" aca="1" ref="H225" ca="1">IF(D225="","",INDIRECT("各月内訳表!Q" &amp; 17+15*(B225-1)))</f>
        <v/>
      </c>
      <c r="I225" s="164"/>
      <c r="J225" s="165"/>
      <c r="K225" s="77"/>
      <c r="M225" s="93" t="str">
        <f>IF(F225="","",IF(入力ボックス!$C$8&lt;F225,"完了日より後",IF(#REF!&gt;F225,"発注と支払の日付が前後","○")))</f>
        <v/>
      </c>
    </row>
    <row r="226" spans="2:13" ht="14.25" customHeight="1">
      <c r="C226" s="83" t="str">
        <f ca="1">IF($D226="","","1-" &amp; $B225 &amp; "_"&amp;各月内訳表!F$8)</f>
        <v/>
      </c>
      <c r="D226" s="84" t="str" cm="1">
        <f t="array" aca="1" ref="D226" ca="1">IF(INDIRECT("各月内訳表!F" &amp; 17+15*(B225-1))="","",INDIRECT("各月内訳表!F" &amp; 17+15*(B225-1)))</f>
        <v/>
      </c>
      <c r="E226" s="84" t="str">
        <f t="shared" ref="E226:E232" ca="1" si="24">IF(ISBLANK(D226),"",D226)</f>
        <v/>
      </c>
      <c r="F226" s="129"/>
      <c r="G226" s="100"/>
      <c r="H226" s="160" t="str" cm="1">
        <f t="array" aca="1" ref="H226" ca="1">IF(D226="","",INDIRECT("各月内訳表!R" &amp; 17+15*(B225-1)))</f>
        <v/>
      </c>
      <c r="I226" s="161"/>
      <c r="J226" s="162"/>
      <c r="K226" s="77"/>
      <c r="M226" s="93" t="str">
        <f>IF(F226="","",IF(入力ボックス!$C$7&lt;F226,"完了日より後",IF(#REF!&gt;F226,"発注と支払の日付が前後","○")))</f>
        <v/>
      </c>
    </row>
    <row r="227" spans="2:13" ht="14.25" customHeight="1">
      <c r="C227" s="83" t="str">
        <f ca="1">IF($D227="","","1-" &amp; $B225 &amp; "_"&amp;各月内訳表!G$8)</f>
        <v/>
      </c>
      <c r="D227" s="84" t="str" cm="1">
        <f t="array" aca="1" ref="D227" ca="1">IF(INDIRECT("各月内訳表!G" &amp; 17+15*(B225-1))="","",INDIRECT("各月内訳表!G" &amp; 17+15*(B225-1)))</f>
        <v/>
      </c>
      <c r="E227" s="84" t="str">
        <f t="shared" ca="1" si="24"/>
        <v/>
      </c>
      <c r="F227" s="76"/>
      <c r="G227" s="97"/>
      <c r="H227" s="160" t="str" cm="1">
        <f t="array" aca="1" ref="H227" ca="1">IF(D227="","",INDIRECT("各月内訳表!S" &amp; 17+15*(B225-1)))</f>
        <v/>
      </c>
      <c r="I227" s="161"/>
      <c r="J227" s="162"/>
      <c r="K227" s="77"/>
      <c r="M227" s="93" t="str">
        <f>IF(F227="","",IF(入力ボックス!$C$7&lt;F227,"完了日より後",IF(#REF!&gt;F227,"発注と支払の日付が前後","○")))</f>
        <v/>
      </c>
    </row>
    <row r="228" spans="2:13" ht="14.25" customHeight="1">
      <c r="C228" s="83" t="str">
        <f ca="1">IF($D228="","","1-" &amp; $B225 &amp; "_"&amp;各月内訳表!H$8)</f>
        <v/>
      </c>
      <c r="D228" s="84" t="str" cm="1">
        <f t="array" aca="1" ref="D228" ca="1">IF(INDIRECT("各月内訳表!H" &amp; 17+15*(B225-1))="","",INDIRECT("各月内訳表!H" &amp; 17+15*(B225-1)))</f>
        <v/>
      </c>
      <c r="E228" s="84" t="str">
        <f t="shared" ca="1" si="24"/>
        <v/>
      </c>
      <c r="F228" s="76"/>
      <c r="G228" s="97"/>
      <c r="H228" s="160" t="str" cm="1">
        <f t="array" aca="1" ref="H228" ca="1">IF(D228="","",INDIRECT("各月内訳表!T" &amp; 17+15*(B225-1)))</f>
        <v/>
      </c>
      <c r="I228" s="161"/>
      <c r="J228" s="162"/>
      <c r="K228" s="77"/>
      <c r="M228" s="93" t="str">
        <f>IF(F228="","",IF(入力ボックス!$C$7&lt;F228,"完了日より後",IF(#REF!&gt;F228,"発注と支払の日付が前後","○")))</f>
        <v/>
      </c>
    </row>
    <row r="229" spans="2:13" ht="14.25" customHeight="1">
      <c r="C229" s="83" t="str">
        <f ca="1">IF($D229="","","1-" &amp; $B225 &amp; "_"&amp;各月内訳表!I$8)</f>
        <v/>
      </c>
      <c r="D229" s="84" t="str" cm="1">
        <f t="array" aca="1" ref="D229" ca="1">IF(INDIRECT("各月内訳表!I" &amp; 17+15*(B225-1))="","",INDIRECT("各月内訳表!I" &amp; 17+15*(B225-1)))</f>
        <v/>
      </c>
      <c r="E229" s="84" t="str">
        <f t="shared" ca="1" si="24"/>
        <v/>
      </c>
      <c r="F229" s="76"/>
      <c r="G229" s="97"/>
      <c r="H229" s="160" t="str" cm="1">
        <f t="array" aca="1" ref="H229" ca="1">IF(D229="","",INDIRECT("各月内訳表!U" &amp; 17+15*(B225-1)))</f>
        <v/>
      </c>
      <c r="I229" s="161"/>
      <c r="J229" s="162"/>
      <c r="K229" s="77"/>
      <c r="M229" s="93" t="str">
        <f>IF(F229="","",IF(入力ボックス!$C$7&lt;F229,"完了日より後",IF(#REF!&gt;F229,"発注と支払の日付が前後","○")))</f>
        <v/>
      </c>
    </row>
    <row r="230" spans="2:13" ht="14.25" customHeight="1">
      <c r="C230" s="83" t="str">
        <f ca="1">IF($D230="","","1-" &amp; $B225 &amp; "_"&amp;各月内訳表!J$8)</f>
        <v/>
      </c>
      <c r="D230" s="84" t="str" cm="1">
        <f t="array" aca="1" ref="D230" ca="1">IF(INDIRECT("各月内訳表!J" &amp; 17+15*(B225-1))="","",INDIRECT("各月内訳表!J" &amp; 17+15*(B225-1)))</f>
        <v/>
      </c>
      <c r="E230" s="84" t="str">
        <f t="shared" ca="1" si="24"/>
        <v/>
      </c>
      <c r="F230" s="76"/>
      <c r="G230" s="97"/>
      <c r="H230" s="160" t="str" cm="1">
        <f t="array" aca="1" ref="H230" ca="1">IF(D230="","",INDIRECT("各月内訳表!V" &amp; 17+15*(B225-1)))</f>
        <v/>
      </c>
      <c r="I230" s="161"/>
      <c r="J230" s="162"/>
      <c r="K230" s="77"/>
      <c r="M230" s="93" t="str">
        <f>IF(F230="","",IF(入力ボックス!$C$7&lt;F230,"完了日より後",IF(#REF!&gt;F230,"発注と支払の日付が前後","○")))</f>
        <v/>
      </c>
    </row>
    <row r="231" spans="2:13" ht="14.25" customHeight="1">
      <c r="C231" s="83" t="str">
        <f ca="1">IF($D231="","","1-" &amp; $B225 &amp; "_"&amp;各月内訳表!K$8)</f>
        <v/>
      </c>
      <c r="D231" s="84" t="str" cm="1">
        <f t="array" aca="1" ref="D231" ca="1">IF(INDIRECT("各月内訳表!K" &amp; 17+15*(B225-1))="","",INDIRECT("各月内訳表!K" &amp; 17+15*(B225-1)))</f>
        <v/>
      </c>
      <c r="E231" s="84" t="str">
        <f t="shared" ca="1" si="24"/>
        <v/>
      </c>
      <c r="F231" s="76"/>
      <c r="G231" s="97"/>
      <c r="H231" s="160" t="str" cm="1">
        <f t="array" aca="1" ref="H231" ca="1">IF(D231="","",INDIRECT("各月内訳表!W" &amp; 17+15*(B225-1)))</f>
        <v/>
      </c>
      <c r="I231" s="161"/>
      <c r="J231" s="162"/>
      <c r="K231" s="77"/>
      <c r="M231" s="93" t="str">
        <f>IF(F231="","",IF(入力ボックス!$C$7&lt;F231,"完了日より後",IF(#REF!&gt;F231,"発注と支払の日付が前後","○")))</f>
        <v/>
      </c>
    </row>
    <row r="232" spans="2:13" ht="14.25" customHeight="1">
      <c r="C232" s="85" t="str">
        <f ca="1">IF($D232="","","1-" &amp; $B225 &amp; "_"&amp;各月内訳表!L$8)</f>
        <v/>
      </c>
      <c r="D232" s="86" t="str" cm="1">
        <f t="array" aca="1" ref="D232" ca="1">IF(INDIRECT("各月内訳表!L" &amp; 17+15*(B225-1))="","",INDIRECT("各月内訳表!L" &amp; 17+15*(B225-1)))</f>
        <v/>
      </c>
      <c r="E232" s="86" t="str">
        <f t="shared" ca="1" si="24"/>
        <v/>
      </c>
      <c r="F232" s="76"/>
      <c r="G232" s="98"/>
      <c r="H232" s="160" t="str" cm="1">
        <f t="array" aca="1" ref="H232" ca="1">IF(D232="","",INDIRECT("各月内訳表!X" &amp; 17+15*(B225-1)))</f>
        <v/>
      </c>
      <c r="I232" s="161"/>
      <c r="J232" s="162"/>
      <c r="K232" s="77"/>
      <c r="M232" s="93" t="str">
        <f>IF(F232="","",IF(入力ボックス!$C$7&lt;F232,"完了日より後",IF(#REF!&gt;F232,"発注と支払の日付が前後","○")))</f>
        <v/>
      </c>
    </row>
    <row r="233" spans="2:13" ht="14.25" customHeight="1">
      <c r="C233" s="87"/>
      <c r="D233" s="88"/>
      <c r="E233" s="88"/>
      <c r="F233" s="89"/>
      <c r="G233" s="99"/>
      <c r="H233" s="154"/>
      <c r="I233" s="155"/>
      <c r="J233" s="156"/>
      <c r="K233" s="88"/>
      <c r="M233" s="93" t="str">
        <f>IF(F233="","",IF(入力ボックス!$C$7&lt;F233,"完了日より後",IF(#REF!&gt;F233,"発注と支払の日付が前後","○")))</f>
        <v/>
      </c>
    </row>
    <row r="234" spans="2:13" ht="14.25" customHeight="1">
      <c r="B234" s="45">
        <f>B225+1</f>
        <v>26</v>
      </c>
      <c r="C234" s="81" t="str">
        <f ca="1">IF($D234="","","1-" &amp; $B234 &amp; "_"&amp;各月内訳表!E$8)</f>
        <v/>
      </c>
      <c r="D234" s="82" t="str" cm="1">
        <f t="array" aca="1" ref="D234" ca="1">IF(INDIRECT("各月内訳表!E" &amp; 17+15*(B234-1))="","",INDIRECT("各月内訳表!E" &amp; 17+15*(B234-1)))</f>
        <v/>
      </c>
      <c r="E234" s="82" t="str">
        <f ca="1">IF(ISBLANK(D234),"",D234)</f>
        <v/>
      </c>
      <c r="F234" s="128"/>
      <c r="G234" s="96" t="str" cm="1">
        <f t="array" aca="1" ref="G234" ca="1">IF(INDIRECT("各月内訳表!E"&amp;5+15*(B234-1))="","",HYPERLINK("#各月内訳表!E"&amp;5+15*(B234-1),INDIRECT("各月内訳表!E"&amp;5+15*(B234-1))))</f>
        <v/>
      </c>
      <c r="H234" s="163" t="str" cm="1">
        <f t="array" aca="1" ref="H234" ca="1">IF(D234="","",INDIRECT("各月内訳表!Q" &amp; 17+15*(B234-1)))</f>
        <v/>
      </c>
      <c r="I234" s="164"/>
      <c r="J234" s="165"/>
      <c r="K234" s="77"/>
      <c r="M234" s="93" t="str">
        <f>IF(F234="","",IF(入力ボックス!$C$8&lt;F234,"完了日より後",IF(#REF!&gt;F234,"発注と支払の日付が前後","○")))</f>
        <v/>
      </c>
    </row>
    <row r="235" spans="2:13" ht="14.25" customHeight="1">
      <c r="C235" s="83" t="str">
        <f ca="1">IF($D235="","","1-" &amp; $B234 &amp; "_"&amp;各月内訳表!F$8)</f>
        <v/>
      </c>
      <c r="D235" s="84" t="str" cm="1">
        <f t="array" aca="1" ref="D235" ca="1">IF(INDIRECT("各月内訳表!F" &amp; 17+15*(B234-1))="","",INDIRECT("各月内訳表!F" &amp; 17+15*(B234-1)))</f>
        <v/>
      </c>
      <c r="E235" s="84" t="str">
        <f t="shared" ref="E235:E241" ca="1" si="25">IF(ISBLANK(D235),"",D235)</f>
        <v/>
      </c>
      <c r="F235" s="129"/>
      <c r="G235" s="100"/>
      <c r="H235" s="160" t="str" cm="1">
        <f t="array" aca="1" ref="H235" ca="1">IF(D235="","",INDIRECT("各月内訳表!R" &amp; 17+15*(B234-1)))</f>
        <v/>
      </c>
      <c r="I235" s="161"/>
      <c r="J235" s="162"/>
      <c r="K235" s="77"/>
      <c r="M235" s="93" t="str">
        <f>IF(F235="","",IF(入力ボックス!$C$7&lt;F235,"完了日より後",IF(#REF!&gt;F235,"発注と支払の日付が前後","○")))</f>
        <v/>
      </c>
    </row>
    <row r="236" spans="2:13" ht="14.25" customHeight="1">
      <c r="C236" s="83" t="str">
        <f ca="1">IF($D236="","","1-" &amp; $B234 &amp; "_"&amp;各月内訳表!G$8)</f>
        <v/>
      </c>
      <c r="D236" s="84" t="str" cm="1">
        <f t="array" aca="1" ref="D236" ca="1">IF(INDIRECT("各月内訳表!G" &amp; 17+15*(B234-1))="","",INDIRECT("各月内訳表!G" &amp; 17+15*(B234-1)))</f>
        <v/>
      </c>
      <c r="E236" s="84" t="str">
        <f t="shared" ca="1" si="25"/>
        <v/>
      </c>
      <c r="F236" s="76"/>
      <c r="G236" s="97"/>
      <c r="H236" s="160" t="str" cm="1">
        <f t="array" aca="1" ref="H236" ca="1">IF(D236="","",INDIRECT("各月内訳表!S" &amp; 17+15*(B234-1)))</f>
        <v/>
      </c>
      <c r="I236" s="161"/>
      <c r="J236" s="162"/>
      <c r="K236" s="77"/>
      <c r="M236" s="93" t="str">
        <f>IF(F236="","",IF(入力ボックス!$C$7&lt;F236,"完了日より後",IF(#REF!&gt;F236,"発注と支払の日付が前後","○")))</f>
        <v/>
      </c>
    </row>
    <row r="237" spans="2:13" ht="14.25" customHeight="1">
      <c r="C237" s="83" t="str">
        <f ca="1">IF($D237="","","1-" &amp; $B234 &amp; "_"&amp;各月内訳表!H$8)</f>
        <v/>
      </c>
      <c r="D237" s="84" t="str" cm="1">
        <f t="array" aca="1" ref="D237" ca="1">IF(INDIRECT("各月内訳表!H" &amp; 17+15*(B234-1))="","",INDIRECT("各月内訳表!H" &amp; 17+15*(B234-1)))</f>
        <v/>
      </c>
      <c r="E237" s="84" t="str">
        <f t="shared" ca="1" si="25"/>
        <v/>
      </c>
      <c r="F237" s="76"/>
      <c r="G237" s="97"/>
      <c r="H237" s="160" t="str" cm="1">
        <f t="array" aca="1" ref="H237" ca="1">IF(D237="","",INDIRECT("各月内訳表!T" &amp; 17+15*(B234-1)))</f>
        <v/>
      </c>
      <c r="I237" s="161"/>
      <c r="J237" s="162"/>
      <c r="K237" s="77"/>
      <c r="M237" s="93" t="str">
        <f>IF(F237="","",IF(入力ボックス!$C$7&lt;F237,"完了日より後",IF(#REF!&gt;F237,"発注と支払の日付が前後","○")))</f>
        <v/>
      </c>
    </row>
    <row r="238" spans="2:13" ht="14.25" customHeight="1">
      <c r="C238" s="83" t="str">
        <f ca="1">IF($D238="","","1-" &amp; $B234 &amp; "_"&amp;各月内訳表!I$8)</f>
        <v/>
      </c>
      <c r="D238" s="84" t="str" cm="1">
        <f t="array" aca="1" ref="D238" ca="1">IF(INDIRECT("各月内訳表!I" &amp; 17+15*(B234-1))="","",INDIRECT("各月内訳表!I" &amp; 17+15*(B234-1)))</f>
        <v/>
      </c>
      <c r="E238" s="84" t="str">
        <f t="shared" ca="1" si="25"/>
        <v/>
      </c>
      <c r="F238" s="76"/>
      <c r="G238" s="97"/>
      <c r="H238" s="160" t="str" cm="1">
        <f t="array" aca="1" ref="H238" ca="1">IF(D238="","",INDIRECT("各月内訳表!U" &amp; 17+15*(B234-1)))</f>
        <v/>
      </c>
      <c r="I238" s="161"/>
      <c r="J238" s="162"/>
      <c r="K238" s="77"/>
      <c r="M238" s="93" t="str">
        <f>IF(F238="","",IF(入力ボックス!$C$7&lt;F238,"完了日より後",IF(#REF!&gt;F238,"発注と支払の日付が前後","○")))</f>
        <v/>
      </c>
    </row>
    <row r="239" spans="2:13" ht="14.25" customHeight="1">
      <c r="C239" s="83" t="str">
        <f ca="1">IF($D239="","","1-" &amp; $B234 &amp; "_"&amp;各月内訳表!J$8)</f>
        <v/>
      </c>
      <c r="D239" s="84" t="str" cm="1">
        <f t="array" aca="1" ref="D239" ca="1">IF(INDIRECT("各月内訳表!J" &amp; 17+15*(B234-1))="","",INDIRECT("各月内訳表!J" &amp; 17+15*(B234-1)))</f>
        <v/>
      </c>
      <c r="E239" s="84" t="str">
        <f t="shared" ca="1" si="25"/>
        <v/>
      </c>
      <c r="F239" s="76"/>
      <c r="G239" s="97"/>
      <c r="H239" s="160" t="str" cm="1">
        <f t="array" aca="1" ref="H239" ca="1">IF(D239="","",INDIRECT("各月内訳表!V" &amp; 17+15*(B234-1)))</f>
        <v/>
      </c>
      <c r="I239" s="161"/>
      <c r="J239" s="162"/>
      <c r="K239" s="77"/>
      <c r="M239" s="93" t="str">
        <f>IF(F239="","",IF(入力ボックス!$C$7&lt;F239,"完了日より後",IF(#REF!&gt;F239,"発注と支払の日付が前後","○")))</f>
        <v/>
      </c>
    </row>
    <row r="240" spans="2:13" ht="14.25" customHeight="1">
      <c r="C240" s="83" t="str">
        <f ca="1">IF($D240="","","1-" &amp; $B234 &amp; "_"&amp;各月内訳表!K$8)</f>
        <v/>
      </c>
      <c r="D240" s="84" t="str" cm="1">
        <f t="array" aca="1" ref="D240" ca="1">IF(INDIRECT("各月内訳表!K" &amp; 17+15*(B234-1))="","",INDIRECT("各月内訳表!K" &amp; 17+15*(B234-1)))</f>
        <v/>
      </c>
      <c r="E240" s="84" t="str">
        <f t="shared" ca="1" si="25"/>
        <v/>
      </c>
      <c r="F240" s="76"/>
      <c r="G240" s="97"/>
      <c r="H240" s="160" t="str" cm="1">
        <f t="array" aca="1" ref="H240" ca="1">IF(D240="","",INDIRECT("各月内訳表!W" &amp; 17+15*(B234-1)))</f>
        <v/>
      </c>
      <c r="I240" s="161"/>
      <c r="J240" s="162"/>
      <c r="K240" s="77"/>
      <c r="M240" s="93" t="str">
        <f>IF(F240="","",IF(入力ボックス!$C$7&lt;F240,"完了日より後",IF(#REF!&gt;F240,"発注と支払の日付が前後","○")))</f>
        <v/>
      </c>
    </row>
    <row r="241" spans="2:13" ht="14.25" customHeight="1">
      <c r="C241" s="85" t="str">
        <f ca="1">IF($D241="","","1-" &amp; $B234 &amp; "_"&amp;各月内訳表!L$8)</f>
        <v/>
      </c>
      <c r="D241" s="86" t="str" cm="1">
        <f t="array" aca="1" ref="D241" ca="1">IF(INDIRECT("各月内訳表!L" &amp; 17+15*(B234-1))="","",INDIRECT("各月内訳表!L" &amp; 17+15*(B234-1)))</f>
        <v/>
      </c>
      <c r="E241" s="86" t="str">
        <f t="shared" ca="1" si="25"/>
        <v/>
      </c>
      <c r="F241" s="76"/>
      <c r="G241" s="98"/>
      <c r="H241" s="160" t="str" cm="1">
        <f t="array" aca="1" ref="H241" ca="1">IF(D241="","",INDIRECT("各月内訳表!X" &amp; 17+15*(B234-1)))</f>
        <v/>
      </c>
      <c r="I241" s="161"/>
      <c r="J241" s="162"/>
      <c r="K241" s="77"/>
      <c r="M241" s="93" t="str">
        <f>IF(F241="","",IF(入力ボックス!$C$7&lt;F241,"完了日より後",IF(#REF!&gt;F241,"発注と支払の日付が前後","○")))</f>
        <v/>
      </c>
    </row>
    <row r="242" spans="2:13" ht="14.25" customHeight="1">
      <c r="C242" s="87"/>
      <c r="D242" s="88"/>
      <c r="E242" s="88"/>
      <c r="F242" s="89"/>
      <c r="G242" s="99"/>
      <c r="H242" s="154"/>
      <c r="I242" s="155"/>
      <c r="J242" s="156"/>
      <c r="K242" s="88"/>
      <c r="M242" s="93" t="str">
        <f>IF(F242="","",IF(入力ボックス!$C$7&lt;F242,"完了日より後",IF(#REF!&gt;F242,"発注と支払の日付が前後","○")))</f>
        <v/>
      </c>
    </row>
    <row r="243" spans="2:13" ht="14.25" customHeight="1">
      <c r="B243" s="45">
        <f>B234+1</f>
        <v>27</v>
      </c>
      <c r="C243" s="81" t="str">
        <f ca="1">IF($D243="","","1-" &amp; $B243 &amp; "_"&amp;各月内訳表!E$8)</f>
        <v/>
      </c>
      <c r="D243" s="82" t="str" cm="1">
        <f t="array" aca="1" ref="D243" ca="1">IF(INDIRECT("各月内訳表!E" &amp; 17+15*(B243-1))="","",INDIRECT("各月内訳表!E" &amp; 17+15*(B243-1)))</f>
        <v/>
      </c>
      <c r="E243" s="82" t="str">
        <f ca="1">IF(ISBLANK(D243),"",D243)</f>
        <v/>
      </c>
      <c r="F243" s="128"/>
      <c r="G243" s="96" t="str" cm="1">
        <f t="array" aca="1" ref="G243" ca="1">IF(INDIRECT("各月内訳表!E"&amp;5+15*(B243-1))="","",HYPERLINK("#各月内訳表!E"&amp;5+15*(B243-1),INDIRECT("各月内訳表!E"&amp;5+15*(B243-1))))</f>
        <v/>
      </c>
      <c r="H243" s="163" t="str" cm="1">
        <f t="array" aca="1" ref="H243" ca="1">IF(D243="","",INDIRECT("各月内訳表!Q" &amp; 17+15*(B243-1)))</f>
        <v/>
      </c>
      <c r="I243" s="164"/>
      <c r="J243" s="165"/>
      <c r="K243" s="77"/>
      <c r="M243" s="93" t="str">
        <f>IF(F243="","",IF(入力ボックス!$C$8&lt;F243,"完了日より後",IF(#REF!&gt;F243,"発注と支払の日付が前後","○")))</f>
        <v/>
      </c>
    </row>
    <row r="244" spans="2:13" ht="14.25" customHeight="1">
      <c r="C244" s="83" t="str">
        <f ca="1">IF($D244="","","1-" &amp; $B243 &amp; "_"&amp;各月内訳表!F$8)</f>
        <v/>
      </c>
      <c r="D244" s="84" t="str" cm="1">
        <f t="array" aca="1" ref="D244" ca="1">IF(INDIRECT("各月内訳表!F" &amp; 17+15*(B243-1))="","",INDIRECT("各月内訳表!F" &amp; 17+15*(B243-1)))</f>
        <v/>
      </c>
      <c r="E244" s="84" t="str">
        <f t="shared" ref="E244:E250" ca="1" si="26">IF(ISBLANK(D244),"",D244)</f>
        <v/>
      </c>
      <c r="F244" s="129"/>
      <c r="G244" s="100"/>
      <c r="H244" s="160" t="str" cm="1">
        <f t="array" aca="1" ref="H244" ca="1">IF(D244="","",INDIRECT("各月内訳表!R" &amp; 17+15*(B243-1)))</f>
        <v/>
      </c>
      <c r="I244" s="161"/>
      <c r="J244" s="162"/>
      <c r="K244" s="77"/>
      <c r="M244" s="93" t="str">
        <f>IF(F244="","",IF(入力ボックス!$C$7&lt;F244,"完了日より後",IF(#REF!&gt;F244,"発注と支払の日付が前後","○")))</f>
        <v/>
      </c>
    </row>
    <row r="245" spans="2:13" ht="14.25" customHeight="1">
      <c r="C245" s="83" t="str">
        <f ca="1">IF($D245="","","1-" &amp; $B243 &amp; "_"&amp;各月内訳表!G$8)</f>
        <v/>
      </c>
      <c r="D245" s="84" t="str" cm="1">
        <f t="array" aca="1" ref="D245" ca="1">IF(INDIRECT("各月内訳表!G" &amp; 17+15*(B243-1))="","",INDIRECT("各月内訳表!G" &amp; 17+15*(B243-1)))</f>
        <v/>
      </c>
      <c r="E245" s="84" t="str">
        <f t="shared" ca="1" si="26"/>
        <v/>
      </c>
      <c r="F245" s="76"/>
      <c r="G245" s="97"/>
      <c r="H245" s="160" t="str" cm="1">
        <f t="array" aca="1" ref="H245" ca="1">IF(D245="","",INDIRECT("各月内訳表!S" &amp; 17+15*(B243-1)))</f>
        <v/>
      </c>
      <c r="I245" s="161"/>
      <c r="J245" s="162"/>
      <c r="K245" s="77"/>
      <c r="M245" s="93" t="str">
        <f>IF(F245="","",IF(入力ボックス!$C$7&lt;F245,"完了日より後",IF(#REF!&gt;F245,"発注と支払の日付が前後","○")))</f>
        <v/>
      </c>
    </row>
    <row r="246" spans="2:13" ht="14.25" customHeight="1">
      <c r="C246" s="83" t="str">
        <f ca="1">IF($D246="","","1-" &amp; $B243 &amp; "_"&amp;各月内訳表!H$8)</f>
        <v/>
      </c>
      <c r="D246" s="84" t="str" cm="1">
        <f t="array" aca="1" ref="D246" ca="1">IF(INDIRECT("各月内訳表!H" &amp; 17+15*(B243-1))="","",INDIRECT("各月内訳表!H" &amp; 17+15*(B243-1)))</f>
        <v/>
      </c>
      <c r="E246" s="84" t="str">
        <f t="shared" ca="1" si="26"/>
        <v/>
      </c>
      <c r="F246" s="76"/>
      <c r="G246" s="97"/>
      <c r="H246" s="160" t="str" cm="1">
        <f t="array" aca="1" ref="H246" ca="1">IF(D246="","",INDIRECT("各月内訳表!T" &amp; 17+15*(B243-1)))</f>
        <v/>
      </c>
      <c r="I246" s="161"/>
      <c r="J246" s="162"/>
      <c r="K246" s="77"/>
      <c r="M246" s="93" t="str">
        <f>IF(F246="","",IF(入力ボックス!$C$7&lt;F246,"完了日より後",IF(#REF!&gt;F246,"発注と支払の日付が前後","○")))</f>
        <v/>
      </c>
    </row>
    <row r="247" spans="2:13" ht="14.25" customHeight="1">
      <c r="C247" s="83" t="str">
        <f ca="1">IF($D247="","","1-" &amp; $B243 &amp; "_"&amp;各月内訳表!I$8)</f>
        <v/>
      </c>
      <c r="D247" s="84" t="str" cm="1">
        <f t="array" aca="1" ref="D247" ca="1">IF(INDIRECT("各月内訳表!I" &amp; 17+15*(B243-1))="","",INDIRECT("各月内訳表!I" &amp; 17+15*(B243-1)))</f>
        <v/>
      </c>
      <c r="E247" s="84" t="str">
        <f t="shared" ca="1" si="26"/>
        <v/>
      </c>
      <c r="F247" s="76"/>
      <c r="G247" s="97"/>
      <c r="H247" s="160" t="str" cm="1">
        <f t="array" aca="1" ref="H247" ca="1">IF(D247="","",INDIRECT("各月内訳表!U" &amp; 17+15*(B243-1)))</f>
        <v/>
      </c>
      <c r="I247" s="161"/>
      <c r="J247" s="162"/>
      <c r="K247" s="77"/>
      <c r="M247" s="93" t="str">
        <f>IF(F247="","",IF(入力ボックス!$C$7&lt;F247,"完了日より後",IF(#REF!&gt;F247,"発注と支払の日付が前後","○")))</f>
        <v/>
      </c>
    </row>
    <row r="248" spans="2:13" ht="14.25" customHeight="1">
      <c r="C248" s="83" t="str">
        <f ca="1">IF($D248="","","1-" &amp; $B243 &amp; "_"&amp;各月内訳表!J$8)</f>
        <v/>
      </c>
      <c r="D248" s="84" t="str" cm="1">
        <f t="array" aca="1" ref="D248" ca="1">IF(INDIRECT("各月内訳表!J" &amp; 17+15*(B243-1))="","",INDIRECT("各月内訳表!J" &amp; 17+15*(B243-1)))</f>
        <v/>
      </c>
      <c r="E248" s="84" t="str">
        <f t="shared" ca="1" si="26"/>
        <v/>
      </c>
      <c r="F248" s="76"/>
      <c r="G248" s="97"/>
      <c r="H248" s="160" t="str" cm="1">
        <f t="array" aca="1" ref="H248" ca="1">IF(D248="","",INDIRECT("各月内訳表!V" &amp; 17+15*(B243-1)))</f>
        <v/>
      </c>
      <c r="I248" s="161"/>
      <c r="J248" s="162"/>
      <c r="K248" s="77"/>
      <c r="M248" s="93" t="str">
        <f>IF(F248="","",IF(入力ボックス!$C$7&lt;F248,"完了日より後",IF(#REF!&gt;F248,"発注と支払の日付が前後","○")))</f>
        <v/>
      </c>
    </row>
    <row r="249" spans="2:13" ht="14.25" customHeight="1">
      <c r="C249" s="83" t="str">
        <f ca="1">IF($D249="","","1-" &amp; $B243 &amp; "_"&amp;各月内訳表!K$8)</f>
        <v/>
      </c>
      <c r="D249" s="84" t="str" cm="1">
        <f t="array" aca="1" ref="D249" ca="1">IF(INDIRECT("各月内訳表!K" &amp; 17+15*(B243-1))="","",INDIRECT("各月内訳表!K" &amp; 17+15*(B243-1)))</f>
        <v/>
      </c>
      <c r="E249" s="84" t="str">
        <f t="shared" ca="1" si="26"/>
        <v/>
      </c>
      <c r="F249" s="76"/>
      <c r="G249" s="97"/>
      <c r="H249" s="160" t="str" cm="1">
        <f t="array" aca="1" ref="H249" ca="1">IF(D249="","",INDIRECT("各月内訳表!W" &amp; 17+15*(B243-1)))</f>
        <v/>
      </c>
      <c r="I249" s="161"/>
      <c r="J249" s="162"/>
      <c r="K249" s="77"/>
      <c r="M249" s="93" t="str">
        <f>IF(F249="","",IF(入力ボックス!$C$7&lt;F249,"完了日より後",IF(#REF!&gt;F249,"発注と支払の日付が前後","○")))</f>
        <v/>
      </c>
    </row>
    <row r="250" spans="2:13" ht="14.25" customHeight="1">
      <c r="C250" s="85" t="str">
        <f ca="1">IF($D250="","","1-" &amp; $B243 &amp; "_"&amp;各月内訳表!L$8)</f>
        <v/>
      </c>
      <c r="D250" s="86" t="str" cm="1">
        <f t="array" aca="1" ref="D250" ca="1">IF(INDIRECT("各月内訳表!L" &amp; 17+15*(B243-1))="","",INDIRECT("各月内訳表!L" &amp; 17+15*(B243-1)))</f>
        <v/>
      </c>
      <c r="E250" s="86" t="str">
        <f t="shared" ca="1" si="26"/>
        <v/>
      </c>
      <c r="F250" s="76"/>
      <c r="G250" s="98"/>
      <c r="H250" s="160" t="str" cm="1">
        <f t="array" aca="1" ref="H250" ca="1">IF(D250="","",INDIRECT("各月内訳表!X" &amp; 17+15*(B243-1)))</f>
        <v/>
      </c>
      <c r="I250" s="161"/>
      <c r="J250" s="162"/>
      <c r="K250" s="77"/>
      <c r="M250" s="93" t="str">
        <f>IF(F250="","",IF(入力ボックス!$C$7&lt;F250,"完了日より後",IF(#REF!&gt;F250,"発注と支払の日付が前後","○")))</f>
        <v/>
      </c>
    </row>
    <row r="251" spans="2:13" ht="14.25" customHeight="1">
      <c r="C251" s="87"/>
      <c r="D251" s="88"/>
      <c r="E251" s="88"/>
      <c r="F251" s="89"/>
      <c r="G251" s="99"/>
      <c r="H251" s="154"/>
      <c r="I251" s="155"/>
      <c r="J251" s="156"/>
      <c r="K251" s="88"/>
      <c r="M251" s="93" t="str">
        <f>IF(F251="","",IF(入力ボックス!$C$7&lt;F251,"完了日より後",IF(#REF!&gt;F251,"発注と支払の日付が前後","○")))</f>
        <v/>
      </c>
    </row>
    <row r="252" spans="2:13" ht="14.25" customHeight="1">
      <c r="B252" s="45">
        <f>B243+1</f>
        <v>28</v>
      </c>
      <c r="C252" s="81" t="str">
        <f ca="1">IF($D252="","","1-" &amp; $B252 &amp; "_"&amp;各月内訳表!E$8)</f>
        <v/>
      </c>
      <c r="D252" s="82" t="str" cm="1">
        <f t="array" aca="1" ref="D252" ca="1">IF(INDIRECT("各月内訳表!E" &amp; 17+15*(B252-1))="","",INDIRECT("各月内訳表!E" &amp; 17+15*(B252-1)))</f>
        <v/>
      </c>
      <c r="E252" s="82" t="str">
        <f ca="1">IF(ISBLANK(D252),"",D252)</f>
        <v/>
      </c>
      <c r="F252" s="128"/>
      <c r="G252" s="96" t="str" cm="1">
        <f t="array" aca="1" ref="G252" ca="1">IF(INDIRECT("各月内訳表!E"&amp;5+15*(B252-1))="","",HYPERLINK("#各月内訳表!E"&amp;5+15*(B252-1),INDIRECT("各月内訳表!E"&amp;5+15*(B252-1))))</f>
        <v/>
      </c>
      <c r="H252" s="163" t="str" cm="1">
        <f t="array" aca="1" ref="H252" ca="1">IF(D252="","",INDIRECT("各月内訳表!Q" &amp; 17+15*(B252-1)))</f>
        <v/>
      </c>
      <c r="I252" s="164"/>
      <c r="J252" s="165"/>
      <c r="K252" s="77"/>
      <c r="M252" s="93" t="str">
        <f>IF(F252="","",IF(入力ボックス!$C$8&lt;F252,"完了日より後",IF(#REF!&gt;F252,"発注と支払の日付が前後","○")))</f>
        <v/>
      </c>
    </row>
    <row r="253" spans="2:13" ht="14.25" customHeight="1">
      <c r="C253" s="83" t="str">
        <f ca="1">IF($D253="","","1-" &amp; $B252 &amp; "_"&amp;各月内訳表!F$8)</f>
        <v/>
      </c>
      <c r="D253" s="84" t="str" cm="1">
        <f t="array" aca="1" ref="D253" ca="1">IF(INDIRECT("各月内訳表!F" &amp; 17+15*(B252-1))="","",INDIRECT("各月内訳表!F" &amp; 17+15*(B252-1)))</f>
        <v/>
      </c>
      <c r="E253" s="84" t="str">
        <f t="shared" ref="E253:E259" ca="1" si="27">IF(ISBLANK(D253),"",D253)</f>
        <v/>
      </c>
      <c r="F253" s="129"/>
      <c r="G253" s="100"/>
      <c r="H253" s="160" t="str" cm="1">
        <f t="array" aca="1" ref="H253" ca="1">IF(D253="","",INDIRECT("各月内訳表!R" &amp; 17+15*(B252-1)))</f>
        <v/>
      </c>
      <c r="I253" s="161"/>
      <c r="J253" s="162"/>
      <c r="K253" s="77"/>
      <c r="M253" s="93" t="str">
        <f>IF(F253="","",IF(入力ボックス!$C$7&lt;F253,"完了日より後",IF(#REF!&gt;F253,"発注と支払の日付が前後","○")))</f>
        <v/>
      </c>
    </row>
    <row r="254" spans="2:13" ht="14.25" customHeight="1">
      <c r="C254" s="83" t="str">
        <f ca="1">IF($D254="","","1-" &amp; $B252 &amp; "_"&amp;各月内訳表!G$8)</f>
        <v/>
      </c>
      <c r="D254" s="84" t="str" cm="1">
        <f t="array" aca="1" ref="D254" ca="1">IF(INDIRECT("各月内訳表!G" &amp; 17+15*(B252-1))="","",INDIRECT("各月内訳表!G" &amp; 17+15*(B252-1)))</f>
        <v/>
      </c>
      <c r="E254" s="84" t="str">
        <f t="shared" ca="1" si="27"/>
        <v/>
      </c>
      <c r="F254" s="76"/>
      <c r="G254" s="97"/>
      <c r="H254" s="160" t="str" cm="1">
        <f t="array" aca="1" ref="H254" ca="1">IF(D254="","",INDIRECT("各月内訳表!S" &amp; 17+15*(B252-1)))</f>
        <v/>
      </c>
      <c r="I254" s="161"/>
      <c r="J254" s="162"/>
      <c r="K254" s="77"/>
      <c r="M254" s="93" t="str">
        <f>IF(F254="","",IF(入力ボックス!$C$7&lt;F254,"完了日より後",IF(#REF!&gt;F254,"発注と支払の日付が前後","○")))</f>
        <v/>
      </c>
    </row>
    <row r="255" spans="2:13" ht="14.25" customHeight="1">
      <c r="C255" s="83" t="str">
        <f ca="1">IF($D255="","","1-" &amp; $B252 &amp; "_"&amp;各月内訳表!H$8)</f>
        <v/>
      </c>
      <c r="D255" s="84" t="str" cm="1">
        <f t="array" aca="1" ref="D255" ca="1">IF(INDIRECT("各月内訳表!H" &amp; 17+15*(B252-1))="","",INDIRECT("各月内訳表!H" &amp; 17+15*(B252-1)))</f>
        <v/>
      </c>
      <c r="E255" s="84" t="str">
        <f t="shared" ca="1" si="27"/>
        <v/>
      </c>
      <c r="F255" s="76"/>
      <c r="G255" s="97"/>
      <c r="H255" s="160" t="str" cm="1">
        <f t="array" aca="1" ref="H255" ca="1">IF(D255="","",INDIRECT("各月内訳表!T" &amp; 17+15*(B252-1)))</f>
        <v/>
      </c>
      <c r="I255" s="161"/>
      <c r="J255" s="162"/>
      <c r="K255" s="77"/>
      <c r="M255" s="93" t="str">
        <f>IF(F255="","",IF(入力ボックス!$C$7&lt;F255,"完了日より後",IF(#REF!&gt;F255,"発注と支払の日付が前後","○")))</f>
        <v/>
      </c>
    </row>
    <row r="256" spans="2:13" ht="14.25" customHeight="1">
      <c r="C256" s="83" t="str">
        <f ca="1">IF($D256="","","1-" &amp; $B252 &amp; "_"&amp;各月内訳表!I$8)</f>
        <v/>
      </c>
      <c r="D256" s="84" t="str" cm="1">
        <f t="array" aca="1" ref="D256" ca="1">IF(INDIRECT("各月内訳表!I" &amp; 17+15*(B252-1))="","",INDIRECT("各月内訳表!I" &amp; 17+15*(B252-1)))</f>
        <v/>
      </c>
      <c r="E256" s="84" t="str">
        <f t="shared" ca="1" si="27"/>
        <v/>
      </c>
      <c r="F256" s="76"/>
      <c r="G256" s="97"/>
      <c r="H256" s="160" t="str" cm="1">
        <f t="array" aca="1" ref="H256" ca="1">IF(D256="","",INDIRECT("各月内訳表!U" &amp; 17+15*(B252-1)))</f>
        <v/>
      </c>
      <c r="I256" s="161"/>
      <c r="J256" s="162"/>
      <c r="K256" s="77"/>
      <c r="M256" s="93" t="str">
        <f>IF(F256="","",IF(入力ボックス!$C$7&lt;F256,"完了日より後",IF(#REF!&gt;F256,"発注と支払の日付が前後","○")))</f>
        <v/>
      </c>
    </row>
    <row r="257" spans="2:13" ht="14.25" customHeight="1">
      <c r="C257" s="83" t="str">
        <f ca="1">IF($D257="","","1-" &amp; $B252 &amp; "_"&amp;各月内訳表!J$8)</f>
        <v/>
      </c>
      <c r="D257" s="84" t="str" cm="1">
        <f t="array" aca="1" ref="D257" ca="1">IF(INDIRECT("各月内訳表!J" &amp; 17+15*(B252-1))="","",INDIRECT("各月内訳表!J" &amp; 17+15*(B252-1)))</f>
        <v/>
      </c>
      <c r="E257" s="84" t="str">
        <f t="shared" ca="1" si="27"/>
        <v/>
      </c>
      <c r="F257" s="76"/>
      <c r="G257" s="97"/>
      <c r="H257" s="160" t="str" cm="1">
        <f t="array" aca="1" ref="H257" ca="1">IF(D257="","",INDIRECT("各月内訳表!V" &amp; 17+15*(B252-1)))</f>
        <v/>
      </c>
      <c r="I257" s="161"/>
      <c r="J257" s="162"/>
      <c r="K257" s="77"/>
      <c r="M257" s="93" t="str">
        <f>IF(F257="","",IF(入力ボックス!$C$7&lt;F257,"完了日より後",IF(#REF!&gt;F257,"発注と支払の日付が前後","○")))</f>
        <v/>
      </c>
    </row>
    <row r="258" spans="2:13" ht="14.25" customHeight="1">
      <c r="C258" s="83" t="str">
        <f ca="1">IF($D258="","","1-" &amp; $B252 &amp; "_"&amp;各月内訳表!K$8)</f>
        <v/>
      </c>
      <c r="D258" s="84" t="str" cm="1">
        <f t="array" aca="1" ref="D258" ca="1">IF(INDIRECT("各月内訳表!K" &amp; 17+15*(B252-1))="","",INDIRECT("各月内訳表!K" &amp; 17+15*(B252-1)))</f>
        <v/>
      </c>
      <c r="E258" s="84" t="str">
        <f t="shared" ca="1" si="27"/>
        <v/>
      </c>
      <c r="F258" s="76"/>
      <c r="G258" s="97"/>
      <c r="H258" s="160" t="str" cm="1">
        <f t="array" aca="1" ref="H258" ca="1">IF(D258="","",INDIRECT("各月内訳表!W" &amp; 17+15*(B252-1)))</f>
        <v/>
      </c>
      <c r="I258" s="161"/>
      <c r="J258" s="162"/>
      <c r="K258" s="77"/>
      <c r="M258" s="93" t="str">
        <f>IF(F258="","",IF(入力ボックス!$C$7&lt;F258,"完了日より後",IF(#REF!&gt;F258,"発注と支払の日付が前後","○")))</f>
        <v/>
      </c>
    </row>
    <row r="259" spans="2:13" ht="14.25" customHeight="1">
      <c r="C259" s="85" t="str">
        <f ca="1">IF($D259="","","1-" &amp; $B252 &amp; "_"&amp;各月内訳表!L$8)</f>
        <v/>
      </c>
      <c r="D259" s="86" t="str" cm="1">
        <f t="array" aca="1" ref="D259" ca="1">IF(INDIRECT("各月内訳表!L" &amp; 17+15*(B252-1))="","",INDIRECT("各月内訳表!L" &amp; 17+15*(B252-1)))</f>
        <v/>
      </c>
      <c r="E259" s="86" t="str">
        <f t="shared" ca="1" si="27"/>
        <v/>
      </c>
      <c r="F259" s="76"/>
      <c r="G259" s="98"/>
      <c r="H259" s="160" t="str" cm="1">
        <f t="array" aca="1" ref="H259" ca="1">IF(D259="","",INDIRECT("各月内訳表!X" &amp; 17+15*(B252-1)))</f>
        <v/>
      </c>
      <c r="I259" s="161"/>
      <c r="J259" s="162"/>
      <c r="K259" s="77"/>
      <c r="M259" s="93" t="str">
        <f>IF(F259="","",IF(入力ボックス!$C$7&lt;F259,"完了日より後",IF(#REF!&gt;F259,"発注と支払の日付が前後","○")))</f>
        <v/>
      </c>
    </row>
    <row r="260" spans="2:13" ht="14.25" customHeight="1">
      <c r="C260" s="87"/>
      <c r="D260" s="88"/>
      <c r="E260" s="88"/>
      <c r="F260" s="89"/>
      <c r="G260" s="99"/>
      <c r="H260" s="154"/>
      <c r="I260" s="155"/>
      <c r="J260" s="156"/>
      <c r="K260" s="88"/>
      <c r="M260" s="93" t="str">
        <f>IF(F260="","",IF(入力ボックス!$C$7&lt;F260,"完了日より後",IF(#REF!&gt;F260,"発注と支払の日付が前後","○")))</f>
        <v/>
      </c>
    </row>
    <row r="261" spans="2:13" ht="14.25" customHeight="1">
      <c r="B261" s="45">
        <f>B252+1</f>
        <v>29</v>
      </c>
      <c r="C261" s="81" t="str">
        <f ca="1">IF($D261="","","1-" &amp; $B261 &amp; "_"&amp;各月内訳表!E$8)</f>
        <v/>
      </c>
      <c r="D261" s="82" t="str" cm="1">
        <f t="array" aca="1" ref="D261" ca="1">IF(INDIRECT("各月内訳表!E" &amp; 17+15*(B261-1))="","",INDIRECT("各月内訳表!E" &amp; 17+15*(B261-1)))</f>
        <v/>
      </c>
      <c r="E261" s="82" t="str">
        <f ca="1">IF(ISBLANK(D261),"",D261)</f>
        <v/>
      </c>
      <c r="F261" s="128"/>
      <c r="G261" s="96" t="str" cm="1">
        <f t="array" aca="1" ref="G261" ca="1">IF(INDIRECT("各月内訳表!E"&amp;5+15*(B261-1))="","",HYPERLINK("#各月内訳表!E"&amp;5+15*(B261-1),INDIRECT("各月内訳表!E"&amp;5+15*(B261-1))))</f>
        <v/>
      </c>
      <c r="H261" s="163" t="str" cm="1">
        <f t="array" aca="1" ref="H261" ca="1">IF(D261="","",INDIRECT("各月内訳表!Q" &amp; 17+15*(B261-1)))</f>
        <v/>
      </c>
      <c r="I261" s="164"/>
      <c r="J261" s="165"/>
      <c r="K261" s="77"/>
      <c r="M261" s="93" t="str">
        <f>IF(F261="","",IF(入力ボックス!$C$8&lt;F261,"完了日より後",IF(#REF!&gt;F261,"発注と支払の日付が前後","○")))</f>
        <v/>
      </c>
    </row>
    <row r="262" spans="2:13" ht="14.25" customHeight="1">
      <c r="C262" s="83" t="str">
        <f ca="1">IF($D262="","","1-" &amp; $B261 &amp; "_"&amp;各月内訳表!F$8)</f>
        <v/>
      </c>
      <c r="D262" s="84" t="str" cm="1">
        <f t="array" aca="1" ref="D262" ca="1">IF(INDIRECT("各月内訳表!F" &amp; 17+15*(B261-1))="","",INDIRECT("各月内訳表!F" &amp; 17+15*(B261-1)))</f>
        <v/>
      </c>
      <c r="E262" s="84" t="str">
        <f t="shared" ref="E262:E268" ca="1" si="28">IF(ISBLANK(D262),"",D262)</f>
        <v/>
      </c>
      <c r="F262" s="129"/>
      <c r="G262" s="100"/>
      <c r="H262" s="160" t="str" cm="1">
        <f t="array" aca="1" ref="H262" ca="1">IF(D262="","",INDIRECT("各月内訳表!R" &amp; 17+15*(B261-1)))</f>
        <v/>
      </c>
      <c r="I262" s="161"/>
      <c r="J262" s="162"/>
      <c r="K262" s="77"/>
      <c r="M262" s="93" t="str">
        <f>IF(F262="","",IF(入力ボックス!$C$7&lt;F262,"完了日より後",IF(#REF!&gt;F262,"発注と支払の日付が前後","○")))</f>
        <v/>
      </c>
    </row>
    <row r="263" spans="2:13" ht="14.25" customHeight="1">
      <c r="C263" s="83" t="str">
        <f ca="1">IF($D263="","","1-" &amp; $B261 &amp; "_"&amp;各月内訳表!G$8)</f>
        <v/>
      </c>
      <c r="D263" s="84" t="str" cm="1">
        <f t="array" aca="1" ref="D263" ca="1">IF(INDIRECT("各月内訳表!G" &amp; 17+15*(B261-1))="","",INDIRECT("各月内訳表!G" &amp; 17+15*(B261-1)))</f>
        <v/>
      </c>
      <c r="E263" s="84" t="str">
        <f t="shared" ca="1" si="28"/>
        <v/>
      </c>
      <c r="F263" s="76"/>
      <c r="G263" s="97"/>
      <c r="H263" s="160" t="str" cm="1">
        <f t="array" aca="1" ref="H263" ca="1">IF(D263="","",INDIRECT("各月内訳表!S" &amp; 17+15*(B261-1)))</f>
        <v/>
      </c>
      <c r="I263" s="161"/>
      <c r="J263" s="162"/>
      <c r="K263" s="77"/>
      <c r="M263" s="93" t="str">
        <f>IF(F263="","",IF(入力ボックス!$C$7&lt;F263,"完了日より後",IF(#REF!&gt;F263,"発注と支払の日付が前後","○")))</f>
        <v/>
      </c>
    </row>
    <row r="264" spans="2:13" ht="14.25" customHeight="1">
      <c r="C264" s="83" t="str">
        <f ca="1">IF($D264="","","1-" &amp; $B261 &amp; "_"&amp;各月内訳表!H$8)</f>
        <v/>
      </c>
      <c r="D264" s="84" t="str" cm="1">
        <f t="array" aca="1" ref="D264" ca="1">IF(INDIRECT("各月内訳表!H" &amp; 17+15*(B261-1))="","",INDIRECT("各月内訳表!H" &amp; 17+15*(B261-1)))</f>
        <v/>
      </c>
      <c r="E264" s="84" t="str">
        <f t="shared" ca="1" si="28"/>
        <v/>
      </c>
      <c r="F264" s="76"/>
      <c r="G264" s="97"/>
      <c r="H264" s="160" t="str" cm="1">
        <f t="array" aca="1" ref="H264" ca="1">IF(D264="","",INDIRECT("各月内訳表!T" &amp; 17+15*(B261-1)))</f>
        <v/>
      </c>
      <c r="I264" s="161"/>
      <c r="J264" s="162"/>
      <c r="K264" s="77"/>
      <c r="M264" s="93" t="str">
        <f>IF(F264="","",IF(入力ボックス!$C$7&lt;F264,"完了日より後",IF(#REF!&gt;F264,"発注と支払の日付が前後","○")))</f>
        <v/>
      </c>
    </row>
    <row r="265" spans="2:13" ht="14.25" customHeight="1">
      <c r="C265" s="83" t="str">
        <f ca="1">IF($D265="","","1-" &amp; $B261 &amp; "_"&amp;各月内訳表!I$8)</f>
        <v/>
      </c>
      <c r="D265" s="84" t="str" cm="1">
        <f t="array" aca="1" ref="D265" ca="1">IF(INDIRECT("各月内訳表!I" &amp; 17+15*(B261-1))="","",INDIRECT("各月内訳表!I" &amp; 17+15*(B261-1)))</f>
        <v/>
      </c>
      <c r="E265" s="84" t="str">
        <f t="shared" ca="1" si="28"/>
        <v/>
      </c>
      <c r="F265" s="76"/>
      <c r="G265" s="97"/>
      <c r="H265" s="160" t="str" cm="1">
        <f t="array" aca="1" ref="H265" ca="1">IF(D265="","",INDIRECT("各月内訳表!U" &amp; 17+15*(B261-1)))</f>
        <v/>
      </c>
      <c r="I265" s="161"/>
      <c r="J265" s="162"/>
      <c r="K265" s="77"/>
      <c r="M265" s="93" t="str">
        <f>IF(F265="","",IF(入力ボックス!$C$7&lt;F265,"完了日より後",IF(#REF!&gt;F265,"発注と支払の日付が前後","○")))</f>
        <v/>
      </c>
    </row>
    <row r="266" spans="2:13" ht="14.25" customHeight="1">
      <c r="C266" s="83" t="str">
        <f ca="1">IF($D266="","","1-" &amp; $B261 &amp; "_"&amp;各月内訳表!J$8)</f>
        <v/>
      </c>
      <c r="D266" s="84" t="str" cm="1">
        <f t="array" aca="1" ref="D266" ca="1">IF(INDIRECT("各月内訳表!J" &amp; 17+15*(B261-1))="","",INDIRECT("各月内訳表!J" &amp; 17+15*(B261-1)))</f>
        <v/>
      </c>
      <c r="E266" s="84" t="str">
        <f t="shared" ca="1" si="28"/>
        <v/>
      </c>
      <c r="F266" s="76"/>
      <c r="G266" s="97"/>
      <c r="H266" s="160" t="str" cm="1">
        <f t="array" aca="1" ref="H266" ca="1">IF(D266="","",INDIRECT("各月内訳表!V" &amp; 17+15*(B261-1)))</f>
        <v/>
      </c>
      <c r="I266" s="161"/>
      <c r="J266" s="162"/>
      <c r="K266" s="77"/>
      <c r="M266" s="93" t="str">
        <f>IF(F266="","",IF(入力ボックス!$C$7&lt;F266,"完了日より後",IF(#REF!&gt;F266,"発注と支払の日付が前後","○")))</f>
        <v/>
      </c>
    </row>
    <row r="267" spans="2:13" ht="14.25" customHeight="1">
      <c r="C267" s="83" t="str">
        <f ca="1">IF($D267="","","1-" &amp; $B261 &amp; "_"&amp;各月内訳表!K$8)</f>
        <v/>
      </c>
      <c r="D267" s="84" t="str" cm="1">
        <f t="array" aca="1" ref="D267" ca="1">IF(INDIRECT("各月内訳表!K" &amp; 17+15*(B261-1))="","",INDIRECT("各月内訳表!K" &amp; 17+15*(B261-1)))</f>
        <v/>
      </c>
      <c r="E267" s="84" t="str">
        <f t="shared" ca="1" si="28"/>
        <v/>
      </c>
      <c r="F267" s="76"/>
      <c r="G267" s="97"/>
      <c r="H267" s="160" t="str" cm="1">
        <f t="array" aca="1" ref="H267" ca="1">IF(D267="","",INDIRECT("各月内訳表!W" &amp; 17+15*(B261-1)))</f>
        <v/>
      </c>
      <c r="I267" s="161"/>
      <c r="J267" s="162"/>
      <c r="K267" s="77"/>
      <c r="M267" s="93" t="str">
        <f>IF(F267="","",IF(入力ボックス!$C$7&lt;F267,"完了日より後",IF(#REF!&gt;F267,"発注と支払の日付が前後","○")))</f>
        <v/>
      </c>
    </row>
    <row r="268" spans="2:13" ht="14.25" customHeight="1">
      <c r="C268" s="85" t="str">
        <f ca="1">IF($D268="","","1-" &amp; $B261 &amp; "_"&amp;各月内訳表!L$8)</f>
        <v/>
      </c>
      <c r="D268" s="86" t="str" cm="1">
        <f t="array" aca="1" ref="D268" ca="1">IF(INDIRECT("各月内訳表!L" &amp; 17+15*(B261-1))="","",INDIRECT("各月内訳表!L" &amp; 17+15*(B261-1)))</f>
        <v/>
      </c>
      <c r="E268" s="86" t="str">
        <f t="shared" ca="1" si="28"/>
        <v/>
      </c>
      <c r="F268" s="76"/>
      <c r="G268" s="98"/>
      <c r="H268" s="160" t="str" cm="1">
        <f t="array" aca="1" ref="H268" ca="1">IF(D268="","",INDIRECT("各月内訳表!X" &amp; 17+15*(B261-1)))</f>
        <v/>
      </c>
      <c r="I268" s="161"/>
      <c r="J268" s="162"/>
      <c r="K268" s="77"/>
      <c r="M268" s="93" t="str">
        <f>IF(F268="","",IF(入力ボックス!$C$7&lt;F268,"完了日より後",IF(#REF!&gt;F268,"発注と支払の日付が前後","○")))</f>
        <v/>
      </c>
    </row>
    <row r="269" spans="2:13" ht="14.25" customHeight="1">
      <c r="C269" s="87"/>
      <c r="D269" s="88"/>
      <c r="E269" s="88"/>
      <c r="F269" s="89"/>
      <c r="G269" s="99"/>
      <c r="H269" s="154"/>
      <c r="I269" s="155"/>
      <c r="J269" s="156"/>
      <c r="K269" s="88"/>
      <c r="M269" s="93" t="str">
        <f>IF(F269="","",IF(入力ボックス!$C$7&lt;F269,"完了日より後",IF(#REF!&gt;F269,"発注と支払の日付が前後","○")))</f>
        <v/>
      </c>
    </row>
    <row r="270" spans="2:13" ht="14.25" customHeight="1">
      <c r="B270" s="45">
        <f>B261+1</f>
        <v>30</v>
      </c>
      <c r="C270" s="81" t="str">
        <f ca="1">IF($D270="","","1-" &amp; $B270 &amp; "_"&amp;各月内訳表!E$8)</f>
        <v/>
      </c>
      <c r="D270" s="82" t="str" cm="1">
        <f t="array" aca="1" ref="D270" ca="1">IF(INDIRECT("各月内訳表!E" &amp; 17+15*(B270-1))="","",INDIRECT("各月内訳表!E" &amp; 17+15*(B270-1)))</f>
        <v/>
      </c>
      <c r="E270" s="82" t="str">
        <f ca="1">IF(ISBLANK(D270),"",D270)</f>
        <v/>
      </c>
      <c r="F270" s="128"/>
      <c r="G270" s="96" t="str" cm="1">
        <f t="array" aca="1" ref="G270" ca="1">IF(INDIRECT("各月内訳表!E"&amp;5+15*(B270-1))="","",HYPERLINK("#各月内訳表!E"&amp;5+15*(B270-1),INDIRECT("各月内訳表!E"&amp;5+15*(B270-1))))</f>
        <v/>
      </c>
      <c r="H270" s="163" t="str" cm="1">
        <f t="array" aca="1" ref="H270" ca="1">IF(D270="","",INDIRECT("各月内訳表!Q" &amp; 17+15*(B270-1)))</f>
        <v/>
      </c>
      <c r="I270" s="164"/>
      <c r="J270" s="165"/>
      <c r="K270" s="77"/>
      <c r="M270" s="93" t="str">
        <f>IF(F270="","",IF(入力ボックス!$C$8&lt;F270,"完了日より後",IF(#REF!&gt;F270,"発注と支払の日付が前後","○")))</f>
        <v/>
      </c>
    </row>
    <row r="271" spans="2:13" ht="14.25" customHeight="1">
      <c r="C271" s="83" t="str">
        <f ca="1">IF($D271="","","1-" &amp; $B270 &amp; "_"&amp;各月内訳表!F$8)</f>
        <v/>
      </c>
      <c r="D271" s="84" t="str" cm="1">
        <f t="array" aca="1" ref="D271" ca="1">IF(INDIRECT("各月内訳表!F" &amp; 17+15*(B270-1))="","",INDIRECT("各月内訳表!F" &amp; 17+15*(B270-1)))</f>
        <v/>
      </c>
      <c r="E271" s="84" t="str">
        <f t="shared" ref="E271:E277" ca="1" si="29">IF(ISBLANK(D271),"",D271)</f>
        <v/>
      </c>
      <c r="F271" s="129"/>
      <c r="G271" s="100"/>
      <c r="H271" s="160" t="str" cm="1">
        <f t="array" aca="1" ref="H271" ca="1">IF(D271="","",INDIRECT("各月内訳表!R" &amp; 17+15*(B270-1)))</f>
        <v/>
      </c>
      <c r="I271" s="161"/>
      <c r="J271" s="162"/>
      <c r="K271" s="77"/>
      <c r="M271" s="93" t="str">
        <f>IF(F271="","",IF(入力ボックス!$C$7&lt;F271,"完了日より後",IF(#REF!&gt;F271,"発注と支払の日付が前後","○")))</f>
        <v/>
      </c>
    </row>
    <row r="272" spans="2:13" ht="14.25" customHeight="1">
      <c r="C272" s="83" t="str">
        <f ca="1">IF($D272="","","1-" &amp; $B270 &amp; "_"&amp;各月内訳表!G$8)</f>
        <v/>
      </c>
      <c r="D272" s="84" t="str" cm="1">
        <f t="array" aca="1" ref="D272" ca="1">IF(INDIRECT("各月内訳表!G" &amp; 17+15*(B270-1))="","",INDIRECT("各月内訳表!G" &amp; 17+15*(B270-1)))</f>
        <v/>
      </c>
      <c r="E272" s="84" t="str">
        <f t="shared" ca="1" si="29"/>
        <v/>
      </c>
      <c r="F272" s="76"/>
      <c r="G272" s="97"/>
      <c r="H272" s="160" t="str" cm="1">
        <f t="array" aca="1" ref="H272" ca="1">IF(D272="","",INDIRECT("各月内訳表!S" &amp; 17+15*(B270-1)))</f>
        <v/>
      </c>
      <c r="I272" s="161"/>
      <c r="J272" s="162"/>
      <c r="K272" s="77"/>
      <c r="M272" s="93" t="str">
        <f>IF(F272="","",IF(入力ボックス!$C$7&lt;F272,"完了日より後",IF(#REF!&gt;F272,"発注と支払の日付が前後","○")))</f>
        <v/>
      </c>
    </row>
    <row r="273" spans="2:13" ht="14.25" customHeight="1">
      <c r="C273" s="83" t="str">
        <f ca="1">IF($D273="","","1-" &amp; $B270 &amp; "_"&amp;各月内訳表!H$8)</f>
        <v/>
      </c>
      <c r="D273" s="84" t="str" cm="1">
        <f t="array" aca="1" ref="D273" ca="1">IF(INDIRECT("各月内訳表!H" &amp; 17+15*(B270-1))="","",INDIRECT("各月内訳表!H" &amp; 17+15*(B270-1)))</f>
        <v/>
      </c>
      <c r="E273" s="84" t="str">
        <f t="shared" ca="1" si="29"/>
        <v/>
      </c>
      <c r="F273" s="76"/>
      <c r="G273" s="97"/>
      <c r="H273" s="160" t="str" cm="1">
        <f t="array" aca="1" ref="H273" ca="1">IF(D273="","",INDIRECT("各月内訳表!T" &amp; 17+15*(B270-1)))</f>
        <v/>
      </c>
      <c r="I273" s="161"/>
      <c r="J273" s="162"/>
      <c r="K273" s="77"/>
      <c r="M273" s="93" t="str">
        <f>IF(F273="","",IF(入力ボックス!$C$7&lt;F273,"完了日より後",IF(#REF!&gt;F273,"発注と支払の日付が前後","○")))</f>
        <v/>
      </c>
    </row>
    <row r="274" spans="2:13" ht="14.25" customHeight="1">
      <c r="C274" s="83" t="str">
        <f ca="1">IF($D274="","","1-" &amp; $B270 &amp; "_"&amp;各月内訳表!I$8)</f>
        <v/>
      </c>
      <c r="D274" s="84" t="str" cm="1">
        <f t="array" aca="1" ref="D274" ca="1">IF(INDIRECT("各月内訳表!I" &amp; 17+15*(B270-1))="","",INDIRECT("各月内訳表!I" &amp; 17+15*(B270-1)))</f>
        <v/>
      </c>
      <c r="E274" s="84" t="str">
        <f t="shared" ca="1" si="29"/>
        <v/>
      </c>
      <c r="F274" s="76"/>
      <c r="G274" s="97"/>
      <c r="H274" s="160" t="str" cm="1">
        <f t="array" aca="1" ref="H274" ca="1">IF(D274="","",INDIRECT("各月内訳表!U" &amp; 17+15*(B270-1)))</f>
        <v/>
      </c>
      <c r="I274" s="161"/>
      <c r="J274" s="162"/>
      <c r="K274" s="77"/>
      <c r="M274" s="93" t="str">
        <f>IF(F274="","",IF(入力ボックス!$C$7&lt;F274,"完了日より後",IF(#REF!&gt;F274,"発注と支払の日付が前後","○")))</f>
        <v/>
      </c>
    </row>
    <row r="275" spans="2:13" ht="14.25" customHeight="1">
      <c r="C275" s="83" t="str">
        <f ca="1">IF($D275="","","1-" &amp; $B270 &amp; "_"&amp;各月内訳表!J$8)</f>
        <v/>
      </c>
      <c r="D275" s="84" t="str" cm="1">
        <f t="array" aca="1" ref="D275" ca="1">IF(INDIRECT("各月内訳表!J" &amp; 17+15*(B270-1))="","",INDIRECT("各月内訳表!J" &amp; 17+15*(B270-1)))</f>
        <v/>
      </c>
      <c r="E275" s="84" t="str">
        <f t="shared" ca="1" si="29"/>
        <v/>
      </c>
      <c r="F275" s="76"/>
      <c r="G275" s="97"/>
      <c r="H275" s="160" t="str" cm="1">
        <f t="array" aca="1" ref="H275" ca="1">IF(D275="","",INDIRECT("各月内訳表!V" &amp; 17+15*(B270-1)))</f>
        <v/>
      </c>
      <c r="I275" s="161"/>
      <c r="J275" s="162"/>
      <c r="K275" s="77"/>
      <c r="M275" s="93" t="str">
        <f>IF(F275="","",IF(入力ボックス!$C$7&lt;F275,"完了日より後",IF(#REF!&gt;F275,"発注と支払の日付が前後","○")))</f>
        <v/>
      </c>
    </row>
    <row r="276" spans="2:13" ht="14.25" customHeight="1">
      <c r="C276" s="83" t="str">
        <f ca="1">IF($D276="","","1-" &amp; $B270 &amp; "_"&amp;各月内訳表!K$8)</f>
        <v/>
      </c>
      <c r="D276" s="84" t="str" cm="1">
        <f t="array" aca="1" ref="D276" ca="1">IF(INDIRECT("各月内訳表!K" &amp; 17+15*(B270-1))="","",INDIRECT("各月内訳表!K" &amp; 17+15*(B270-1)))</f>
        <v/>
      </c>
      <c r="E276" s="84" t="str">
        <f t="shared" ca="1" si="29"/>
        <v/>
      </c>
      <c r="F276" s="76"/>
      <c r="G276" s="97"/>
      <c r="H276" s="160" t="str" cm="1">
        <f t="array" aca="1" ref="H276" ca="1">IF(D276="","",INDIRECT("各月内訳表!W" &amp; 17+15*(B270-1)))</f>
        <v/>
      </c>
      <c r="I276" s="161"/>
      <c r="J276" s="162"/>
      <c r="K276" s="77"/>
      <c r="M276" s="93" t="str">
        <f>IF(F276="","",IF(入力ボックス!$C$7&lt;F276,"完了日より後",IF(#REF!&gt;F276,"発注と支払の日付が前後","○")))</f>
        <v/>
      </c>
    </row>
    <row r="277" spans="2:13" ht="14.25" customHeight="1">
      <c r="C277" s="85" t="str">
        <f ca="1">IF($D277="","","1-" &amp; $B270 &amp; "_"&amp;各月内訳表!L$8)</f>
        <v/>
      </c>
      <c r="D277" s="86" t="str" cm="1">
        <f t="array" aca="1" ref="D277" ca="1">IF(INDIRECT("各月内訳表!L" &amp; 17+15*(B270-1))="","",INDIRECT("各月内訳表!L" &amp; 17+15*(B270-1)))</f>
        <v/>
      </c>
      <c r="E277" s="86" t="str">
        <f t="shared" ca="1" si="29"/>
        <v/>
      </c>
      <c r="F277" s="76"/>
      <c r="G277" s="98"/>
      <c r="H277" s="160" t="str" cm="1">
        <f t="array" aca="1" ref="H277" ca="1">IF(D277="","",INDIRECT("各月内訳表!X" &amp; 17+15*(B270-1)))</f>
        <v/>
      </c>
      <c r="I277" s="161"/>
      <c r="J277" s="162"/>
      <c r="K277" s="77"/>
      <c r="M277" s="93" t="str">
        <f>IF(F277="","",IF(入力ボックス!$C$7&lt;F277,"完了日より後",IF(#REF!&gt;F277,"発注と支払の日付が前後","○")))</f>
        <v/>
      </c>
    </row>
    <row r="278" spans="2:13" ht="14.25" customHeight="1">
      <c r="C278" s="87"/>
      <c r="D278" s="88"/>
      <c r="E278" s="88"/>
      <c r="F278" s="89"/>
      <c r="G278" s="99"/>
      <c r="H278" s="154"/>
      <c r="I278" s="155"/>
      <c r="J278" s="156"/>
      <c r="K278" s="88"/>
      <c r="M278" s="93" t="str">
        <f>IF(F278="","",IF(入力ボックス!$C$7&lt;F278,"完了日より後",IF(#REF!&gt;F278,"発注と支払の日付が前後","○")))</f>
        <v/>
      </c>
    </row>
    <row r="279" spans="2:13" ht="14.25" customHeight="1">
      <c r="B279" s="45">
        <f>B270+1</f>
        <v>31</v>
      </c>
      <c r="C279" s="81" t="str">
        <f ca="1">IF($D279="","","1-" &amp; $B279 &amp; "_"&amp;各月内訳表!E$8)</f>
        <v/>
      </c>
      <c r="D279" s="82" t="str" cm="1">
        <f t="array" aca="1" ref="D279" ca="1">IF(INDIRECT("各月内訳表!E" &amp; 17+15*(B279-1))="","",INDIRECT("各月内訳表!E" &amp; 17+15*(B279-1)))</f>
        <v/>
      </c>
      <c r="E279" s="82" t="str">
        <f ca="1">IF(ISBLANK(D279),"",D279)</f>
        <v/>
      </c>
      <c r="F279" s="128"/>
      <c r="G279" s="96" t="str" cm="1">
        <f t="array" aca="1" ref="G279" ca="1">IF(INDIRECT("各月内訳表!E"&amp;5+15*(B279-1))="","",HYPERLINK("#各月内訳表!E"&amp;5+15*(B279-1),INDIRECT("各月内訳表!E"&amp;5+15*(B279-1))))</f>
        <v/>
      </c>
      <c r="H279" s="163" t="str" cm="1">
        <f t="array" aca="1" ref="H279" ca="1">IF(D279="","",INDIRECT("各月内訳表!Q" &amp; 17+15*(B279-1)))</f>
        <v/>
      </c>
      <c r="I279" s="164"/>
      <c r="J279" s="165"/>
      <c r="K279" s="77"/>
      <c r="M279" s="93" t="str">
        <f>IF(F279="","",IF(入力ボックス!$C$8&lt;F279,"完了日より後",IF(#REF!&gt;F279,"発注と支払の日付が前後","○")))</f>
        <v/>
      </c>
    </row>
    <row r="280" spans="2:13" ht="14.25" customHeight="1">
      <c r="C280" s="83" t="str">
        <f ca="1">IF($D280="","","1-" &amp; $B279 &amp; "_"&amp;各月内訳表!F$8)</f>
        <v/>
      </c>
      <c r="D280" s="84" t="str" cm="1">
        <f t="array" aca="1" ref="D280" ca="1">IF(INDIRECT("各月内訳表!F" &amp; 17+15*(B279-1))="","",INDIRECT("各月内訳表!F" &amp; 17+15*(B279-1)))</f>
        <v/>
      </c>
      <c r="E280" s="84" t="str">
        <f t="shared" ref="E280:E286" ca="1" si="30">IF(ISBLANK(D280),"",D280)</f>
        <v/>
      </c>
      <c r="F280" s="129"/>
      <c r="G280" s="100"/>
      <c r="H280" s="160" t="str" cm="1">
        <f t="array" aca="1" ref="H280" ca="1">IF(D280="","",INDIRECT("各月内訳表!R" &amp; 17+15*(B279-1)))</f>
        <v/>
      </c>
      <c r="I280" s="161"/>
      <c r="J280" s="162"/>
      <c r="K280" s="77"/>
      <c r="M280" s="93" t="str">
        <f>IF(F280="","",IF(入力ボックス!$C$7&lt;F280,"完了日より後",IF(#REF!&gt;F280,"発注と支払の日付が前後","○")))</f>
        <v/>
      </c>
    </row>
    <row r="281" spans="2:13" ht="14.25" customHeight="1">
      <c r="C281" s="83" t="str">
        <f ca="1">IF($D281="","","1-" &amp; $B279 &amp; "_"&amp;各月内訳表!G$8)</f>
        <v/>
      </c>
      <c r="D281" s="84" t="str" cm="1">
        <f t="array" aca="1" ref="D281" ca="1">IF(INDIRECT("各月内訳表!G" &amp; 17+15*(B279-1))="","",INDIRECT("各月内訳表!G" &amp; 17+15*(B279-1)))</f>
        <v/>
      </c>
      <c r="E281" s="84" t="str">
        <f t="shared" ca="1" si="30"/>
        <v/>
      </c>
      <c r="F281" s="76"/>
      <c r="G281" s="97"/>
      <c r="H281" s="160" t="str" cm="1">
        <f t="array" aca="1" ref="H281" ca="1">IF(D281="","",INDIRECT("各月内訳表!S" &amp; 17+15*(B279-1)))</f>
        <v/>
      </c>
      <c r="I281" s="161"/>
      <c r="J281" s="162"/>
      <c r="K281" s="77"/>
      <c r="M281" s="93" t="str">
        <f>IF(F281="","",IF(入力ボックス!$C$7&lt;F281,"完了日より後",IF(#REF!&gt;F281,"発注と支払の日付が前後","○")))</f>
        <v/>
      </c>
    </row>
    <row r="282" spans="2:13" ht="14.25" customHeight="1">
      <c r="C282" s="83" t="str">
        <f ca="1">IF($D282="","","1-" &amp; $B279 &amp; "_"&amp;各月内訳表!H$8)</f>
        <v/>
      </c>
      <c r="D282" s="84" t="str" cm="1">
        <f t="array" aca="1" ref="D282" ca="1">IF(INDIRECT("各月内訳表!H" &amp; 17+15*(B279-1))="","",INDIRECT("各月内訳表!H" &amp; 17+15*(B279-1)))</f>
        <v/>
      </c>
      <c r="E282" s="84" t="str">
        <f t="shared" ca="1" si="30"/>
        <v/>
      </c>
      <c r="F282" s="76"/>
      <c r="G282" s="97"/>
      <c r="H282" s="160" t="str" cm="1">
        <f t="array" aca="1" ref="H282" ca="1">IF(D282="","",INDIRECT("各月内訳表!T" &amp; 17+15*(B279-1)))</f>
        <v/>
      </c>
      <c r="I282" s="161"/>
      <c r="J282" s="162"/>
      <c r="K282" s="77"/>
      <c r="M282" s="93" t="str">
        <f>IF(F282="","",IF(入力ボックス!$C$7&lt;F282,"完了日より後",IF(#REF!&gt;F282,"発注と支払の日付が前後","○")))</f>
        <v/>
      </c>
    </row>
    <row r="283" spans="2:13" ht="14.25" customHeight="1">
      <c r="C283" s="83" t="str">
        <f ca="1">IF($D283="","","1-" &amp; $B279 &amp; "_"&amp;各月内訳表!I$8)</f>
        <v/>
      </c>
      <c r="D283" s="84" t="str" cm="1">
        <f t="array" aca="1" ref="D283" ca="1">IF(INDIRECT("各月内訳表!I" &amp; 17+15*(B279-1))="","",INDIRECT("各月内訳表!I" &amp; 17+15*(B279-1)))</f>
        <v/>
      </c>
      <c r="E283" s="84" t="str">
        <f t="shared" ca="1" si="30"/>
        <v/>
      </c>
      <c r="F283" s="76"/>
      <c r="G283" s="97"/>
      <c r="H283" s="160" t="str" cm="1">
        <f t="array" aca="1" ref="H283" ca="1">IF(D283="","",INDIRECT("各月内訳表!U" &amp; 17+15*(B279-1)))</f>
        <v/>
      </c>
      <c r="I283" s="161"/>
      <c r="J283" s="162"/>
      <c r="K283" s="77"/>
      <c r="M283" s="93" t="str">
        <f>IF(F283="","",IF(入力ボックス!$C$7&lt;F283,"完了日より後",IF(#REF!&gt;F283,"発注と支払の日付が前後","○")))</f>
        <v/>
      </c>
    </row>
    <row r="284" spans="2:13" ht="14.25" customHeight="1">
      <c r="C284" s="83" t="str">
        <f ca="1">IF($D284="","","1-" &amp; $B279 &amp; "_"&amp;各月内訳表!J$8)</f>
        <v/>
      </c>
      <c r="D284" s="84" t="str" cm="1">
        <f t="array" aca="1" ref="D284" ca="1">IF(INDIRECT("各月内訳表!J" &amp; 17+15*(B279-1))="","",INDIRECT("各月内訳表!J" &amp; 17+15*(B279-1)))</f>
        <v/>
      </c>
      <c r="E284" s="84" t="str">
        <f t="shared" ca="1" si="30"/>
        <v/>
      </c>
      <c r="F284" s="76"/>
      <c r="G284" s="97"/>
      <c r="H284" s="160" t="str" cm="1">
        <f t="array" aca="1" ref="H284" ca="1">IF(D284="","",INDIRECT("各月内訳表!V" &amp; 17+15*(B279-1)))</f>
        <v/>
      </c>
      <c r="I284" s="161"/>
      <c r="J284" s="162"/>
      <c r="K284" s="77"/>
      <c r="M284" s="93" t="str">
        <f>IF(F284="","",IF(入力ボックス!$C$7&lt;F284,"完了日より後",IF(#REF!&gt;F284,"発注と支払の日付が前後","○")))</f>
        <v/>
      </c>
    </row>
    <row r="285" spans="2:13" ht="14.25" customHeight="1">
      <c r="C285" s="83" t="str">
        <f ca="1">IF($D285="","","1-" &amp; $B279 &amp; "_"&amp;各月内訳表!K$8)</f>
        <v/>
      </c>
      <c r="D285" s="84" t="str" cm="1">
        <f t="array" aca="1" ref="D285" ca="1">IF(INDIRECT("各月内訳表!K" &amp; 17+15*(B279-1))="","",INDIRECT("各月内訳表!K" &amp; 17+15*(B279-1)))</f>
        <v/>
      </c>
      <c r="E285" s="84" t="str">
        <f t="shared" ca="1" si="30"/>
        <v/>
      </c>
      <c r="F285" s="76"/>
      <c r="G285" s="97"/>
      <c r="H285" s="160" t="str" cm="1">
        <f t="array" aca="1" ref="H285" ca="1">IF(D285="","",INDIRECT("各月内訳表!W" &amp; 17+15*(B279-1)))</f>
        <v/>
      </c>
      <c r="I285" s="161"/>
      <c r="J285" s="162"/>
      <c r="K285" s="77"/>
      <c r="M285" s="93" t="str">
        <f>IF(F285="","",IF(入力ボックス!$C$7&lt;F285,"完了日より後",IF(#REF!&gt;F285,"発注と支払の日付が前後","○")))</f>
        <v/>
      </c>
    </row>
    <row r="286" spans="2:13" ht="14.25" customHeight="1">
      <c r="C286" s="85" t="str">
        <f ca="1">IF($D286="","","1-" &amp; $B279 &amp; "_"&amp;各月内訳表!L$8)</f>
        <v/>
      </c>
      <c r="D286" s="86" t="str" cm="1">
        <f t="array" aca="1" ref="D286" ca="1">IF(INDIRECT("各月内訳表!L" &amp; 17+15*(B279-1))="","",INDIRECT("各月内訳表!L" &amp; 17+15*(B279-1)))</f>
        <v/>
      </c>
      <c r="E286" s="86" t="str">
        <f t="shared" ca="1" si="30"/>
        <v/>
      </c>
      <c r="F286" s="76"/>
      <c r="G286" s="98"/>
      <c r="H286" s="160" t="str" cm="1">
        <f t="array" aca="1" ref="H286" ca="1">IF(D286="","",INDIRECT("各月内訳表!X" &amp; 17+15*(B279-1)))</f>
        <v/>
      </c>
      <c r="I286" s="161"/>
      <c r="J286" s="162"/>
      <c r="K286" s="77"/>
      <c r="M286" s="93" t="str">
        <f>IF(F286="","",IF(入力ボックス!$C$7&lt;F286,"完了日より後",IF(#REF!&gt;F286,"発注と支払の日付が前後","○")))</f>
        <v/>
      </c>
    </row>
    <row r="287" spans="2:13" ht="14.25" customHeight="1">
      <c r="C287" s="87"/>
      <c r="D287" s="88"/>
      <c r="E287" s="88"/>
      <c r="F287" s="89"/>
      <c r="G287" s="99"/>
      <c r="H287" s="154"/>
      <c r="I287" s="155"/>
      <c r="J287" s="156"/>
      <c r="K287" s="88"/>
      <c r="M287" s="93" t="str">
        <f>IF(F287="","",IF(入力ボックス!$C$7&lt;F287,"完了日より後",IF(#REF!&gt;F287,"発注と支払の日付が前後","○")))</f>
        <v/>
      </c>
    </row>
    <row r="288" spans="2:13" ht="14.25" customHeight="1">
      <c r="B288" s="45">
        <f>B279+1</f>
        <v>32</v>
      </c>
      <c r="C288" s="81" t="str">
        <f ca="1">IF($D288="","","1-" &amp; $B288 &amp; "_"&amp;各月内訳表!E$8)</f>
        <v/>
      </c>
      <c r="D288" s="82" t="str" cm="1">
        <f t="array" aca="1" ref="D288" ca="1">IF(INDIRECT("各月内訳表!E" &amp; 17+15*(B288-1))="","",INDIRECT("各月内訳表!E" &amp; 17+15*(B288-1)))</f>
        <v/>
      </c>
      <c r="E288" s="82" t="str">
        <f ca="1">IF(ISBLANK(D288),"",D288)</f>
        <v/>
      </c>
      <c r="F288" s="128"/>
      <c r="G288" s="96" t="str" cm="1">
        <f t="array" aca="1" ref="G288" ca="1">IF(INDIRECT("各月内訳表!E"&amp;5+15*(B288-1))="","",HYPERLINK("#各月内訳表!E"&amp;5+15*(B288-1),INDIRECT("各月内訳表!E"&amp;5+15*(B288-1))))</f>
        <v/>
      </c>
      <c r="H288" s="163" t="str" cm="1">
        <f t="array" aca="1" ref="H288" ca="1">IF(D288="","",INDIRECT("各月内訳表!Q" &amp; 17+15*(B288-1)))</f>
        <v/>
      </c>
      <c r="I288" s="164"/>
      <c r="J288" s="165"/>
      <c r="K288" s="77"/>
      <c r="M288" s="93" t="str">
        <f>IF(F288="","",IF(入力ボックス!$C$8&lt;F288,"完了日より後",IF(#REF!&gt;F288,"発注と支払の日付が前後","○")))</f>
        <v/>
      </c>
    </row>
    <row r="289" spans="2:13" ht="14.25" customHeight="1">
      <c r="C289" s="83" t="str">
        <f ca="1">IF($D289="","","1-" &amp; $B288 &amp; "_"&amp;各月内訳表!F$8)</f>
        <v/>
      </c>
      <c r="D289" s="84" t="str" cm="1">
        <f t="array" aca="1" ref="D289" ca="1">IF(INDIRECT("各月内訳表!F" &amp; 17+15*(B288-1))="","",INDIRECT("各月内訳表!F" &amp; 17+15*(B288-1)))</f>
        <v/>
      </c>
      <c r="E289" s="84" t="str">
        <f t="shared" ref="E289:E295" ca="1" si="31">IF(ISBLANK(D289),"",D289)</f>
        <v/>
      </c>
      <c r="F289" s="129"/>
      <c r="G289" s="100"/>
      <c r="H289" s="160" t="str" cm="1">
        <f t="array" aca="1" ref="H289" ca="1">IF(D289="","",INDIRECT("各月内訳表!R" &amp; 17+15*(B288-1)))</f>
        <v/>
      </c>
      <c r="I289" s="161"/>
      <c r="J289" s="162"/>
      <c r="K289" s="77"/>
      <c r="M289" s="93" t="str">
        <f>IF(F289="","",IF(入力ボックス!$C$7&lt;F289,"完了日より後",IF(#REF!&gt;F289,"発注と支払の日付が前後","○")))</f>
        <v/>
      </c>
    </row>
    <row r="290" spans="2:13" ht="14.25" customHeight="1">
      <c r="C290" s="83" t="str">
        <f ca="1">IF($D290="","","1-" &amp; $B288 &amp; "_"&amp;各月内訳表!G$8)</f>
        <v/>
      </c>
      <c r="D290" s="84" t="str" cm="1">
        <f t="array" aca="1" ref="D290" ca="1">IF(INDIRECT("各月内訳表!G" &amp; 17+15*(B288-1))="","",INDIRECT("各月内訳表!G" &amp; 17+15*(B288-1)))</f>
        <v/>
      </c>
      <c r="E290" s="84" t="str">
        <f t="shared" ca="1" si="31"/>
        <v/>
      </c>
      <c r="F290" s="76"/>
      <c r="G290" s="97"/>
      <c r="H290" s="160" t="str" cm="1">
        <f t="array" aca="1" ref="H290" ca="1">IF(D290="","",INDIRECT("各月内訳表!S" &amp; 17+15*(B288-1)))</f>
        <v/>
      </c>
      <c r="I290" s="161"/>
      <c r="J290" s="162"/>
      <c r="K290" s="77"/>
      <c r="M290" s="93" t="str">
        <f>IF(F290="","",IF(入力ボックス!$C$7&lt;F290,"完了日より後",IF(#REF!&gt;F290,"発注と支払の日付が前後","○")))</f>
        <v/>
      </c>
    </row>
    <row r="291" spans="2:13" ht="14.25" customHeight="1">
      <c r="C291" s="83" t="str">
        <f ca="1">IF($D291="","","1-" &amp; $B288 &amp; "_"&amp;各月内訳表!H$8)</f>
        <v/>
      </c>
      <c r="D291" s="84" t="str" cm="1">
        <f t="array" aca="1" ref="D291" ca="1">IF(INDIRECT("各月内訳表!H" &amp; 17+15*(B288-1))="","",INDIRECT("各月内訳表!H" &amp; 17+15*(B288-1)))</f>
        <v/>
      </c>
      <c r="E291" s="84" t="str">
        <f t="shared" ca="1" si="31"/>
        <v/>
      </c>
      <c r="F291" s="76"/>
      <c r="G291" s="97"/>
      <c r="H291" s="160" t="str" cm="1">
        <f t="array" aca="1" ref="H291" ca="1">IF(D291="","",INDIRECT("各月内訳表!T" &amp; 17+15*(B288-1)))</f>
        <v/>
      </c>
      <c r="I291" s="161"/>
      <c r="J291" s="162"/>
      <c r="K291" s="77"/>
      <c r="M291" s="93" t="str">
        <f>IF(F291="","",IF(入力ボックス!$C$7&lt;F291,"完了日より後",IF(#REF!&gt;F291,"発注と支払の日付が前後","○")))</f>
        <v/>
      </c>
    </row>
    <row r="292" spans="2:13" ht="14.25" customHeight="1">
      <c r="C292" s="83" t="str">
        <f ca="1">IF($D292="","","1-" &amp; $B288 &amp; "_"&amp;各月内訳表!I$8)</f>
        <v/>
      </c>
      <c r="D292" s="84" t="str" cm="1">
        <f t="array" aca="1" ref="D292" ca="1">IF(INDIRECT("各月内訳表!I" &amp; 17+15*(B288-1))="","",INDIRECT("各月内訳表!I" &amp; 17+15*(B288-1)))</f>
        <v/>
      </c>
      <c r="E292" s="84" t="str">
        <f t="shared" ca="1" si="31"/>
        <v/>
      </c>
      <c r="F292" s="76"/>
      <c r="G292" s="97"/>
      <c r="H292" s="160" t="str" cm="1">
        <f t="array" aca="1" ref="H292" ca="1">IF(D292="","",INDIRECT("各月内訳表!U" &amp; 17+15*(B288-1)))</f>
        <v/>
      </c>
      <c r="I292" s="161"/>
      <c r="J292" s="162"/>
      <c r="K292" s="77"/>
      <c r="M292" s="93" t="str">
        <f>IF(F292="","",IF(入力ボックス!$C$7&lt;F292,"完了日より後",IF(#REF!&gt;F292,"発注と支払の日付が前後","○")))</f>
        <v/>
      </c>
    </row>
    <row r="293" spans="2:13" ht="14.25" customHeight="1">
      <c r="C293" s="83" t="str">
        <f ca="1">IF($D293="","","1-" &amp; $B288 &amp; "_"&amp;各月内訳表!J$8)</f>
        <v/>
      </c>
      <c r="D293" s="84" t="str" cm="1">
        <f t="array" aca="1" ref="D293" ca="1">IF(INDIRECT("各月内訳表!J" &amp; 17+15*(B288-1))="","",INDIRECT("各月内訳表!J" &amp; 17+15*(B288-1)))</f>
        <v/>
      </c>
      <c r="E293" s="84" t="str">
        <f t="shared" ca="1" si="31"/>
        <v/>
      </c>
      <c r="F293" s="76"/>
      <c r="G293" s="97"/>
      <c r="H293" s="160" t="str" cm="1">
        <f t="array" aca="1" ref="H293" ca="1">IF(D293="","",INDIRECT("各月内訳表!V" &amp; 17+15*(B288-1)))</f>
        <v/>
      </c>
      <c r="I293" s="161"/>
      <c r="J293" s="162"/>
      <c r="K293" s="77"/>
      <c r="M293" s="93" t="str">
        <f>IF(F293="","",IF(入力ボックス!$C$7&lt;F293,"完了日より後",IF(#REF!&gt;F293,"発注と支払の日付が前後","○")))</f>
        <v/>
      </c>
    </row>
    <row r="294" spans="2:13" ht="14.25" customHeight="1">
      <c r="C294" s="83" t="str">
        <f ca="1">IF($D294="","","1-" &amp; $B288 &amp; "_"&amp;各月内訳表!K$8)</f>
        <v/>
      </c>
      <c r="D294" s="84" t="str" cm="1">
        <f t="array" aca="1" ref="D294" ca="1">IF(INDIRECT("各月内訳表!K" &amp; 17+15*(B288-1))="","",INDIRECT("各月内訳表!K" &amp; 17+15*(B288-1)))</f>
        <v/>
      </c>
      <c r="E294" s="84" t="str">
        <f t="shared" ca="1" si="31"/>
        <v/>
      </c>
      <c r="F294" s="76"/>
      <c r="G294" s="97"/>
      <c r="H294" s="160" t="str" cm="1">
        <f t="array" aca="1" ref="H294" ca="1">IF(D294="","",INDIRECT("各月内訳表!W" &amp; 17+15*(B288-1)))</f>
        <v/>
      </c>
      <c r="I294" s="161"/>
      <c r="J294" s="162"/>
      <c r="K294" s="77"/>
      <c r="M294" s="93" t="str">
        <f>IF(F294="","",IF(入力ボックス!$C$7&lt;F294,"完了日より後",IF(#REF!&gt;F294,"発注と支払の日付が前後","○")))</f>
        <v/>
      </c>
    </row>
    <row r="295" spans="2:13" ht="14.25" customHeight="1">
      <c r="C295" s="85" t="str">
        <f ca="1">IF($D295="","","1-" &amp; $B288 &amp; "_"&amp;各月内訳表!L$8)</f>
        <v/>
      </c>
      <c r="D295" s="86" t="str" cm="1">
        <f t="array" aca="1" ref="D295" ca="1">IF(INDIRECT("各月内訳表!L" &amp; 17+15*(B288-1))="","",INDIRECT("各月内訳表!L" &amp; 17+15*(B288-1)))</f>
        <v/>
      </c>
      <c r="E295" s="86" t="str">
        <f t="shared" ca="1" si="31"/>
        <v/>
      </c>
      <c r="F295" s="76"/>
      <c r="G295" s="98"/>
      <c r="H295" s="160" t="str" cm="1">
        <f t="array" aca="1" ref="H295" ca="1">IF(D295="","",INDIRECT("各月内訳表!X" &amp; 17+15*(B288-1)))</f>
        <v/>
      </c>
      <c r="I295" s="161"/>
      <c r="J295" s="162"/>
      <c r="K295" s="77"/>
      <c r="M295" s="93" t="str">
        <f>IF(F295="","",IF(入力ボックス!$C$7&lt;F295,"完了日より後",IF(#REF!&gt;F295,"発注と支払の日付が前後","○")))</f>
        <v/>
      </c>
    </row>
    <row r="296" spans="2:13" ht="14.25" customHeight="1">
      <c r="C296" s="87"/>
      <c r="D296" s="88"/>
      <c r="E296" s="88"/>
      <c r="F296" s="89"/>
      <c r="G296" s="99"/>
      <c r="H296" s="154"/>
      <c r="I296" s="155"/>
      <c r="J296" s="156"/>
      <c r="K296" s="88"/>
      <c r="M296" s="93" t="str">
        <f>IF(F296="","",IF(入力ボックス!$C$7&lt;F296,"完了日より後",IF(#REF!&gt;F296,"発注と支払の日付が前後","○")))</f>
        <v/>
      </c>
    </row>
    <row r="297" spans="2:13" ht="14.25" customHeight="1">
      <c r="B297" s="45">
        <f>B288+1</f>
        <v>33</v>
      </c>
      <c r="C297" s="81" t="str">
        <f ca="1">IF($D297="","","1-" &amp; $B297 &amp; "_"&amp;各月内訳表!E$8)</f>
        <v/>
      </c>
      <c r="D297" s="82" t="str" cm="1">
        <f t="array" aca="1" ref="D297" ca="1">IF(INDIRECT("各月内訳表!E" &amp; 17+15*(B297-1))="","",INDIRECT("各月内訳表!E" &amp; 17+15*(B297-1)))</f>
        <v/>
      </c>
      <c r="E297" s="82" t="str">
        <f ca="1">IF(ISBLANK(D297),"",D297)</f>
        <v/>
      </c>
      <c r="F297" s="128"/>
      <c r="G297" s="96" t="str" cm="1">
        <f t="array" aca="1" ref="G297" ca="1">IF(INDIRECT("各月内訳表!E"&amp;5+15*(B297-1))="","",HYPERLINK("#各月内訳表!E"&amp;5+15*(B297-1),INDIRECT("各月内訳表!E"&amp;5+15*(B297-1))))</f>
        <v/>
      </c>
      <c r="H297" s="163" t="str" cm="1">
        <f t="array" aca="1" ref="H297" ca="1">IF(D297="","",INDIRECT("各月内訳表!Q" &amp; 17+15*(B297-1)))</f>
        <v/>
      </c>
      <c r="I297" s="164"/>
      <c r="J297" s="165"/>
      <c r="K297" s="77"/>
      <c r="M297" s="93" t="str">
        <f>IF(F297="","",IF(入力ボックス!$C$8&lt;F297,"完了日より後",IF(#REF!&gt;F297,"発注と支払の日付が前後","○")))</f>
        <v/>
      </c>
    </row>
    <row r="298" spans="2:13" ht="14.25" customHeight="1">
      <c r="C298" s="83" t="str">
        <f ca="1">IF($D298="","","1-" &amp; $B297 &amp; "_"&amp;各月内訳表!F$8)</f>
        <v/>
      </c>
      <c r="D298" s="84" t="str" cm="1">
        <f t="array" aca="1" ref="D298" ca="1">IF(INDIRECT("各月内訳表!F" &amp; 17+15*(B297-1))="","",INDIRECT("各月内訳表!F" &amp; 17+15*(B297-1)))</f>
        <v/>
      </c>
      <c r="E298" s="84" t="str">
        <f t="shared" ref="E298:E304" ca="1" si="32">IF(ISBLANK(D298),"",D298)</f>
        <v/>
      </c>
      <c r="F298" s="129"/>
      <c r="G298" s="100"/>
      <c r="H298" s="160" t="str" cm="1">
        <f t="array" aca="1" ref="H298" ca="1">IF(D298="","",INDIRECT("各月内訳表!R" &amp; 17+15*(B297-1)))</f>
        <v/>
      </c>
      <c r="I298" s="161"/>
      <c r="J298" s="162"/>
      <c r="K298" s="77"/>
      <c r="M298" s="93" t="str">
        <f>IF(F298="","",IF(入力ボックス!$C$7&lt;F298,"完了日より後",IF(#REF!&gt;F298,"発注と支払の日付が前後","○")))</f>
        <v/>
      </c>
    </row>
    <row r="299" spans="2:13" ht="14.25" customHeight="1">
      <c r="C299" s="83" t="str">
        <f ca="1">IF($D299="","","1-" &amp; $B297 &amp; "_"&amp;各月内訳表!G$8)</f>
        <v/>
      </c>
      <c r="D299" s="84" t="str" cm="1">
        <f t="array" aca="1" ref="D299" ca="1">IF(INDIRECT("各月内訳表!G" &amp; 17+15*(B297-1))="","",INDIRECT("各月内訳表!G" &amp; 17+15*(B297-1)))</f>
        <v/>
      </c>
      <c r="E299" s="84" t="str">
        <f t="shared" ca="1" si="32"/>
        <v/>
      </c>
      <c r="F299" s="76"/>
      <c r="G299" s="97"/>
      <c r="H299" s="160" t="str" cm="1">
        <f t="array" aca="1" ref="H299" ca="1">IF(D299="","",INDIRECT("各月内訳表!S" &amp; 17+15*(B297-1)))</f>
        <v/>
      </c>
      <c r="I299" s="161"/>
      <c r="J299" s="162"/>
      <c r="K299" s="77"/>
      <c r="M299" s="93" t="str">
        <f>IF(F299="","",IF(入力ボックス!$C$7&lt;F299,"完了日より後",IF(#REF!&gt;F299,"発注と支払の日付が前後","○")))</f>
        <v/>
      </c>
    </row>
    <row r="300" spans="2:13" ht="14.25" customHeight="1">
      <c r="C300" s="83" t="str">
        <f ca="1">IF($D300="","","1-" &amp; $B297 &amp; "_"&amp;各月内訳表!H$8)</f>
        <v/>
      </c>
      <c r="D300" s="84" t="str" cm="1">
        <f t="array" aca="1" ref="D300" ca="1">IF(INDIRECT("各月内訳表!H" &amp; 17+15*(B297-1))="","",INDIRECT("各月内訳表!H" &amp; 17+15*(B297-1)))</f>
        <v/>
      </c>
      <c r="E300" s="84" t="str">
        <f t="shared" ca="1" si="32"/>
        <v/>
      </c>
      <c r="F300" s="76"/>
      <c r="G300" s="97"/>
      <c r="H300" s="160" t="str" cm="1">
        <f t="array" aca="1" ref="H300" ca="1">IF(D300="","",INDIRECT("各月内訳表!T" &amp; 17+15*(B297-1)))</f>
        <v/>
      </c>
      <c r="I300" s="161"/>
      <c r="J300" s="162"/>
      <c r="K300" s="77"/>
      <c r="M300" s="93" t="str">
        <f>IF(F300="","",IF(入力ボックス!$C$7&lt;F300,"完了日より後",IF(#REF!&gt;F300,"発注と支払の日付が前後","○")))</f>
        <v/>
      </c>
    </row>
    <row r="301" spans="2:13" ht="14.25" customHeight="1">
      <c r="C301" s="83" t="str">
        <f ca="1">IF($D301="","","1-" &amp; $B297 &amp; "_"&amp;各月内訳表!I$8)</f>
        <v/>
      </c>
      <c r="D301" s="84" t="str" cm="1">
        <f t="array" aca="1" ref="D301" ca="1">IF(INDIRECT("各月内訳表!I" &amp; 17+15*(B297-1))="","",INDIRECT("各月内訳表!I" &amp; 17+15*(B297-1)))</f>
        <v/>
      </c>
      <c r="E301" s="84" t="str">
        <f t="shared" ca="1" si="32"/>
        <v/>
      </c>
      <c r="F301" s="76"/>
      <c r="G301" s="97"/>
      <c r="H301" s="160" t="str" cm="1">
        <f t="array" aca="1" ref="H301" ca="1">IF(D301="","",INDIRECT("各月内訳表!U" &amp; 17+15*(B297-1)))</f>
        <v/>
      </c>
      <c r="I301" s="161"/>
      <c r="J301" s="162"/>
      <c r="K301" s="77"/>
      <c r="M301" s="93" t="str">
        <f>IF(F301="","",IF(入力ボックス!$C$7&lt;F301,"完了日より後",IF(#REF!&gt;F301,"発注と支払の日付が前後","○")))</f>
        <v/>
      </c>
    </row>
    <row r="302" spans="2:13" ht="14.25" customHeight="1">
      <c r="C302" s="83" t="str">
        <f ca="1">IF($D302="","","1-" &amp; $B297 &amp; "_"&amp;各月内訳表!J$8)</f>
        <v/>
      </c>
      <c r="D302" s="84" t="str" cm="1">
        <f t="array" aca="1" ref="D302" ca="1">IF(INDIRECT("各月内訳表!J" &amp; 17+15*(B297-1))="","",INDIRECT("各月内訳表!J" &amp; 17+15*(B297-1)))</f>
        <v/>
      </c>
      <c r="E302" s="84" t="str">
        <f t="shared" ca="1" si="32"/>
        <v/>
      </c>
      <c r="F302" s="76"/>
      <c r="G302" s="97"/>
      <c r="H302" s="160" t="str" cm="1">
        <f t="array" aca="1" ref="H302" ca="1">IF(D302="","",INDIRECT("各月内訳表!V" &amp; 17+15*(B297-1)))</f>
        <v/>
      </c>
      <c r="I302" s="161"/>
      <c r="J302" s="162"/>
      <c r="K302" s="77"/>
      <c r="M302" s="93" t="str">
        <f>IF(F302="","",IF(入力ボックス!$C$7&lt;F302,"完了日より後",IF(#REF!&gt;F302,"発注と支払の日付が前後","○")))</f>
        <v/>
      </c>
    </row>
    <row r="303" spans="2:13" ht="14.25" customHeight="1">
      <c r="C303" s="83" t="str">
        <f ca="1">IF($D303="","","1-" &amp; $B297 &amp; "_"&amp;各月内訳表!K$8)</f>
        <v/>
      </c>
      <c r="D303" s="84" t="str" cm="1">
        <f t="array" aca="1" ref="D303" ca="1">IF(INDIRECT("各月内訳表!K" &amp; 17+15*(B297-1))="","",INDIRECT("各月内訳表!K" &amp; 17+15*(B297-1)))</f>
        <v/>
      </c>
      <c r="E303" s="84" t="str">
        <f t="shared" ca="1" si="32"/>
        <v/>
      </c>
      <c r="F303" s="76"/>
      <c r="G303" s="97"/>
      <c r="H303" s="160" t="str" cm="1">
        <f t="array" aca="1" ref="H303" ca="1">IF(D303="","",INDIRECT("各月内訳表!W" &amp; 17+15*(B297-1)))</f>
        <v/>
      </c>
      <c r="I303" s="161"/>
      <c r="J303" s="162"/>
      <c r="K303" s="77"/>
      <c r="M303" s="93" t="str">
        <f>IF(F303="","",IF(入力ボックス!$C$7&lt;F303,"完了日より後",IF(#REF!&gt;F303,"発注と支払の日付が前後","○")))</f>
        <v/>
      </c>
    </row>
    <row r="304" spans="2:13" ht="14.25" customHeight="1">
      <c r="C304" s="85" t="str">
        <f ca="1">IF($D304="","","1-" &amp; $B297 &amp; "_"&amp;各月内訳表!L$8)</f>
        <v/>
      </c>
      <c r="D304" s="86" t="str" cm="1">
        <f t="array" aca="1" ref="D304" ca="1">IF(INDIRECT("各月内訳表!L" &amp; 17+15*(B297-1))="","",INDIRECT("各月内訳表!L" &amp; 17+15*(B297-1)))</f>
        <v/>
      </c>
      <c r="E304" s="86" t="str">
        <f t="shared" ca="1" si="32"/>
        <v/>
      </c>
      <c r="F304" s="76"/>
      <c r="G304" s="98"/>
      <c r="H304" s="160" t="str" cm="1">
        <f t="array" aca="1" ref="H304" ca="1">IF(D304="","",INDIRECT("各月内訳表!X" &amp; 17+15*(B297-1)))</f>
        <v/>
      </c>
      <c r="I304" s="161"/>
      <c r="J304" s="162"/>
      <c r="K304" s="77"/>
      <c r="M304" s="93" t="str">
        <f>IF(F304="","",IF(入力ボックス!$C$7&lt;F304,"完了日より後",IF(#REF!&gt;F304,"発注と支払の日付が前後","○")))</f>
        <v/>
      </c>
    </row>
    <row r="305" spans="2:13" ht="14.25" customHeight="1">
      <c r="C305" s="87"/>
      <c r="D305" s="88"/>
      <c r="E305" s="88"/>
      <c r="F305" s="89"/>
      <c r="G305" s="99"/>
      <c r="H305" s="154"/>
      <c r="I305" s="155"/>
      <c r="J305" s="156"/>
      <c r="K305" s="88"/>
      <c r="M305" s="93" t="str">
        <f>IF(F305="","",IF(入力ボックス!$C$7&lt;F305,"完了日より後",IF(#REF!&gt;F305,"発注と支払の日付が前後","○")))</f>
        <v/>
      </c>
    </row>
    <row r="306" spans="2:13" ht="14.25" customHeight="1">
      <c r="B306" s="45">
        <f>B297+1</f>
        <v>34</v>
      </c>
      <c r="C306" s="81" t="str">
        <f ca="1">IF($D306="","","1-" &amp; $B306 &amp; "_"&amp;各月内訳表!E$8)</f>
        <v/>
      </c>
      <c r="D306" s="82" t="str" cm="1">
        <f t="array" aca="1" ref="D306" ca="1">IF(INDIRECT("各月内訳表!E" &amp; 17+15*(B306-1))="","",INDIRECT("各月内訳表!E" &amp; 17+15*(B306-1)))</f>
        <v/>
      </c>
      <c r="E306" s="82" t="str">
        <f ca="1">IF(ISBLANK(D306),"",D306)</f>
        <v/>
      </c>
      <c r="F306" s="128"/>
      <c r="G306" s="96" t="str" cm="1">
        <f t="array" aca="1" ref="G306" ca="1">IF(INDIRECT("各月内訳表!E"&amp;5+15*(B306-1))="","",HYPERLINK("#各月内訳表!E"&amp;5+15*(B306-1),INDIRECT("各月内訳表!E"&amp;5+15*(B306-1))))</f>
        <v/>
      </c>
      <c r="H306" s="163" t="str" cm="1">
        <f t="array" aca="1" ref="H306" ca="1">IF(D306="","",INDIRECT("各月内訳表!Q" &amp; 17+15*(B306-1)))</f>
        <v/>
      </c>
      <c r="I306" s="164"/>
      <c r="J306" s="165"/>
      <c r="K306" s="77"/>
      <c r="M306" s="93" t="str">
        <f>IF(F306="","",IF(入力ボックス!$C$8&lt;F306,"完了日より後",IF(#REF!&gt;F306,"発注と支払の日付が前後","○")))</f>
        <v/>
      </c>
    </row>
    <row r="307" spans="2:13" ht="14.25" customHeight="1">
      <c r="C307" s="83" t="str">
        <f ca="1">IF($D307="","","1-" &amp; $B306 &amp; "_"&amp;各月内訳表!F$8)</f>
        <v/>
      </c>
      <c r="D307" s="84" t="str" cm="1">
        <f t="array" aca="1" ref="D307" ca="1">IF(INDIRECT("各月内訳表!F" &amp; 17+15*(B306-1))="","",INDIRECT("各月内訳表!F" &amp; 17+15*(B306-1)))</f>
        <v/>
      </c>
      <c r="E307" s="84" t="str">
        <f t="shared" ref="E307:E313" ca="1" si="33">IF(ISBLANK(D307),"",D307)</f>
        <v/>
      </c>
      <c r="F307" s="129"/>
      <c r="G307" s="100"/>
      <c r="H307" s="160" t="str" cm="1">
        <f t="array" aca="1" ref="H307" ca="1">IF(D307="","",INDIRECT("各月内訳表!R" &amp; 17+15*(B306-1)))</f>
        <v/>
      </c>
      <c r="I307" s="161"/>
      <c r="J307" s="162"/>
      <c r="K307" s="77"/>
      <c r="M307" s="93" t="str">
        <f>IF(F307="","",IF(入力ボックス!$C$7&lt;F307,"完了日より後",IF(#REF!&gt;F307,"発注と支払の日付が前後","○")))</f>
        <v/>
      </c>
    </row>
    <row r="308" spans="2:13" ht="14.25" customHeight="1">
      <c r="C308" s="83" t="str">
        <f ca="1">IF($D308="","","1-" &amp; $B306 &amp; "_"&amp;各月内訳表!G$8)</f>
        <v/>
      </c>
      <c r="D308" s="84" t="str" cm="1">
        <f t="array" aca="1" ref="D308" ca="1">IF(INDIRECT("各月内訳表!G" &amp; 17+15*(B306-1))="","",INDIRECT("各月内訳表!G" &amp; 17+15*(B306-1)))</f>
        <v/>
      </c>
      <c r="E308" s="84" t="str">
        <f t="shared" ca="1" si="33"/>
        <v/>
      </c>
      <c r="F308" s="76"/>
      <c r="G308" s="97"/>
      <c r="H308" s="160" t="str" cm="1">
        <f t="array" aca="1" ref="H308" ca="1">IF(D308="","",INDIRECT("各月内訳表!S" &amp; 17+15*(B306-1)))</f>
        <v/>
      </c>
      <c r="I308" s="161"/>
      <c r="J308" s="162"/>
      <c r="K308" s="77"/>
      <c r="M308" s="93" t="str">
        <f>IF(F308="","",IF(入力ボックス!$C$7&lt;F308,"完了日より後",IF(#REF!&gt;F308,"発注と支払の日付が前後","○")))</f>
        <v/>
      </c>
    </row>
    <row r="309" spans="2:13" ht="14.25" customHeight="1">
      <c r="C309" s="83" t="str">
        <f ca="1">IF($D309="","","1-" &amp; $B306 &amp; "_"&amp;各月内訳表!H$8)</f>
        <v/>
      </c>
      <c r="D309" s="84" t="str" cm="1">
        <f t="array" aca="1" ref="D309" ca="1">IF(INDIRECT("各月内訳表!H" &amp; 17+15*(B306-1))="","",INDIRECT("各月内訳表!H" &amp; 17+15*(B306-1)))</f>
        <v/>
      </c>
      <c r="E309" s="84" t="str">
        <f t="shared" ca="1" si="33"/>
        <v/>
      </c>
      <c r="F309" s="76"/>
      <c r="G309" s="97"/>
      <c r="H309" s="160" t="str" cm="1">
        <f t="array" aca="1" ref="H309" ca="1">IF(D309="","",INDIRECT("各月内訳表!T" &amp; 17+15*(B306-1)))</f>
        <v/>
      </c>
      <c r="I309" s="161"/>
      <c r="J309" s="162"/>
      <c r="K309" s="77"/>
      <c r="M309" s="93" t="str">
        <f>IF(F309="","",IF(入力ボックス!$C$7&lt;F309,"完了日より後",IF(#REF!&gt;F309,"発注と支払の日付が前後","○")))</f>
        <v/>
      </c>
    </row>
    <row r="310" spans="2:13" ht="14.25" customHeight="1">
      <c r="C310" s="83" t="str">
        <f ca="1">IF($D310="","","1-" &amp; $B306 &amp; "_"&amp;各月内訳表!I$8)</f>
        <v/>
      </c>
      <c r="D310" s="84" t="str" cm="1">
        <f t="array" aca="1" ref="D310" ca="1">IF(INDIRECT("各月内訳表!I" &amp; 17+15*(B306-1))="","",INDIRECT("各月内訳表!I" &amp; 17+15*(B306-1)))</f>
        <v/>
      </c>
      <c r="E310" s="84" t="str">
        <f t="shared" ca="1" si="33"/>
        <v/>
      </c>
      <c r="F310" s="76"/>
      <c r="G310" s="97"/>
      <c r="H310" s="160" t="str" cm="1">
        <f t="array" aca="1" ref="H310" ca="1">IF(D310="","",INDIRECT("各月内訳表!U" &amp; 17+15*(B306-1)))</f>
        <v/>
      </c>
      <c r="I310" s="161"/>
      <c r="J310" s="162"/>
      <c r="K310" s="77"/>
      <c r="M310" s="93" t="str">
        <f>IF(F310="","",IF(入力ボックス!$C$7&lt;F310,"完了日より後",IF(#REF!&gt;F310,"発注と支払の日付が前後","○")))</f>
        <v/>
      </c>
    </row>
    <row r="311" spans="2:13" ht="14.25" customHeight="1">
      <c r="C311" s="83" t="str">
        <f ca="1">IF($D311="","","1-" &amp; $B306 &amp; "_"&amp;各月内訳表!J$8)</f>
        <v/>
      </c>
      <c r="D311" s="84" t="str" cm="1">
        <f t="array" aca="1" ref="D311" ca="1">IF(INDIRECT("各月内訳表!J" &amp; 17+15*(B306-1))="","",INDIRECT("各月内訳表!J" &amp; 17+15*(B306-1)))</f>
        <v/>
      </c>
      <c r="E311" s="84" t="str">
        <f t="shared" ca="1" si="33"/>
        <v/>
      </c>
      <c r="F311" s="76"/>
      <c r="G311" s="97"/>
      <c r="H311" s="160" t="str" cm="1">
        <f t="array" aca="1" ref="H311" ca="1">IF(D311="","",INDIRECT("各月内訳表!V" &amp; 17+15*(B306-1)))</f>
        <v/>
      </c>
      <c r="I311" s="161"/>
      <c r="J311" s="162"/>
      <c r="K311" s="77"/>
      <c r="M311" s="93" t="str">
        <f>IF(F311="","",IF(入力ボックス!$C$7&lt;F311,"完了日より後",IF(#REF!&gt;F311,"発注と支払の日付が前後","○")))</f>
        <v/>
      </c>
    </row>
    <row r="312" spans="2:13" ht="14.25" customHeight="1">
      <c r="C312" s="83" t="str">
        <f ca="1">IF($D312="","","1-" &amp; $B306 &amp; "_"&amp;各月内訳表!K$8)</f>
        <v/>
      </c>
      <c r="D312" s="84" t="str" cm="1">
        <f t="array" aca="1" ref="D312" ca="1">IF(INDIRECT("各月内訳表!K" &amp; 17+15*(B306-1))="","",INDIRECT("各月内訳表!K" &amp; 17+15*(B306-1)))</f>
        <v/>
      </c>
      <c r="E312" s="84" t="str">
        <f t="shared" ca="1" si="33"/>
        <v/>
      </c>
      <c r="F312" s="76"/>
      <c r="G312" s="97"/>
      <c r="H312" s="160" t="str" cm="1">
        <f t="array" aca="1" ref="H312" ca="1">IF(D312="","",INDIRECT("各月内訳表!W" &amp; 17+15*(B306-1)))</f>
        <v/>
      </c>
      <c r="I312" s="161"/>
      <c r="J312" s="162"/>
      <c r="K312" s="77"/>
      <c r="M312" s="93" t="str">
        <f>IF(F312="","",IF(入力ボックス!$C$7&lt;F312,"完了日より後",IF(#REF!&gt;F312,"発注と支払の日付が前後","○")))</f>
        <v/>
      </c>
    </row>
    <row r="313" spans="2:13" ht="14.25" customHeight="1">
      <c r="C313" s="85" t="str">
        <f ca="1">IF($D313="","","1-" &amp; $B306 &amp; "_"&amp;各月内訳表!L$8)</f>
        <v/>
      </c>
      <c r="D313" s="86" t="str" cm="1">
        <f t="array" aca="1" ref="D313" ca="1">IF(INDIRECT("各月内訳表!L" &amp; 17+15*(B306-1))="","",INDIRECT("各月内訳表!L" &amp; 17+15*(B306-1)))</f>
        <v/>
      </c>
      <c r="E313" s="86" t="str">
        <f t="shared" ca="1" si="33"/>
        <v/>
      </c>
      <c r="F313" s="76"/>
      <c r="G313" s="98"/>
      <c r="H313" s="160" t="str" cm="1">
        <f t="array" aca="1" ref="H313" ca="1">IF(D313="","",INDIRECT("各月内訳表!X" &amp; 17+15*(B306-1)))</f>
        <v/>
      </c>
      <c r="I313" s="161"/>
      <c r="J313" s="162"/>
      <c r="K313" s="77"/>
      <c r="M313" s="93" t="str">
        <f>IF(F313="","",IF(入力ボックス!$C$7&lt;F313,"完了日より後",IF(#REF!&gt;F313,"発注と支払の日付が前後","○")))</f>
        <v/>
      </c>
    </row>
    <row r="314" spans="2:13" ht="14.25" customHeight="1">
      <c r="C314" s="87"/>
      <c r="D314" s="88"/>
      <c r="E314" s="88"/>
      <c r="F314" s="89"/>
      <c r="G314" s="99"/>
      <c r="H314" s="154"/>
      <c r="I314" s="155"/>
      <c r="J314" s="156"/>
      <c r="K314" s="88"/>
      <c r="M314" s="93" t="str">
        <f>IF(F314="","",IF(入力ボックス!$C$7&lt;F314,"完了日より後",IF(#REF!&gt;F314,"発注と支払の日付が前後","○")))</f>
        <v/>
      </c>
    </row>
    <row r="315" spans="2:13" ht="14.25" customHeight="1">
      <c r="B315" s="45">
        <f>B306+1</f>
        <v>35</v>
      </c>
      <c r="C315" s="81" t="str">
        <f ca="1">IF($D315="","","1-" &amp; $B315 &amp; "_"&amp;各月内訳表!E$8)</f>
        <v/>
      </c>
      <c r="D315" s="82" t="str" cm="1">
        <f t="array" aca="1" ref="D315" ca="1">IF(INDIRECT("各月内訳表!E" &amp; 17+15*(B315-1))="","",INDIRECT("各月内訳表!E" &amp; 17+15*(B315-1)))</f>
        <v/>
      </c>
      <c r="E315" s="82" t="str">
        <f ca="1">IF(ISBLANK(D315),"",D315)</f>
        <v/>
      </c>
      <c r="F315" s="128"/>
      <c r="G315" s="96" t="str" cm="1">
        <f t="array" aca="1" ref="G315" ca="1">IF(INDIRECT("各月内訳表!E"&amp;5+15*(B315-1))="","",HYPERLINK("#各月内訳表!E"&amp;5+15*(B315-1),INDIRECT("各月内訳表!E"&amp;5+15*(B315-1))))</f>
        <v/>
      </c>
      <c r="H315" s="163" t="str" cm="1">
        <f t="array" aca="1" ref="H315" ca="1">IF(D315="","",INDIRECT("各月内訳表!Q" &amp; 17+15*(B315-1)))</f>
        <v/>
      </c>
      <c r="I315" s="164"/>
      <c r="J315" s="165"/>
      <c r="K315" s="77"/>
      <c r="M315" s="93" t="str">
        <f>IF(F315="","",IF(入力ボックス!$C$8&lt;F315,"完了日より後",IF(#REF!&gt;F315,"発注と支払の日付が前後","○")))</f>
        <v/>
      </c>
    </row>
    <row r="316" spans="2:13" ht="14.25" customHeight="1">
      <c r="C316" s="83" t="str">
        <f ca="1">IF($D316="","","1-" &amp; $B315 &amp; "_"&amp;各月内訳表!F$8)</f>
        <v/>
      </c>
      <c r="D316" s="84" t="str" cm="1">
        <f t="array" aca="1" ref="D316" ca="1">IF(INDIRECT("各月内訳表!F" &amp; 17+15*(B315-1))="","",INDIRECT("各月内訳表!F" &amp; 17+15*(B315-1)))</f>
        <v/>
      </c>
      <c r="E316" s="84" t="str">
        <f t="shared" ref="E316:E322" ca="1" si="34">IF(ISBLANK(D316),"",D316)</f>
        <v/>
      </c>
      <c r="F316" s="129"/>
      <c r="G316" s="100"/>
      <c r="H316" s="160" t="str" cm="1">
        <f t="array" aca="1" ref="H316" ca="1">IF(D316="","",INDIRECT("各月内訳表!R" &amp; 17+15*(B315-1)))</f>
        <v/>
      </c>
      <c r="I316" s="161"/>
      <c r="J316" s="162"/>
      <c r="K316" s="77"/>
      <c r="M316" s="93" t="str">
        <f>IF(F316="","",IF(入力ボックス!$C$7&lt;F316,"完了日より後",IF(#REF!&gt;F316,"発注と支払の日付が前後","○")))</f>
        <v/>
      </c>
    </row>
    <row r="317" spans="2:13" ht="14.25" customHeight="1">
      <c r="C317" s="83" t="str">
        <f ca="1">IF($D317="","","1-" &amp; $B315 &amp; "_"&amp;各月内訳表!G$8)</f>
        <v/>
      </c>
      <c r="D317" s="84" t="str" cm="1">
        <f t="array" aca="1" ref="D317" ca="1">IF(INDIRECT("各月内訳表!G" &amp; 17+15*(B315-1))="","",INDIRECT("各月内訳表!G" &amp; 17+15*(B315-1)))</f>
        <v/>
      </c>
      <c r="E317" s="84" t="str">
        <f t="shared" ca="1" si="34"/>
        <v/>
      </c>
      <c r="F317" s="76"/>
      <c r="G317" s="97"/>
      <c r="H317" s="160" t="str" cm="1">
        <f t="array" aca="1" ref="H317" ca="1">IF(D317="","",INDIRECT("各月内訳表!S" &amp; 17+15*(B315-1)))</f>
        <v/>
      </c>
      <c r="I317" s="161"/>
      <c r="J317" s="162"/>
      <c r="K317" s="77"/>
      <c r="M317" s="93" t="str">
        <f>IF(F317="","",IF(入力ボックス!$C$7&lt;F317,"完了日より後",IF(#REF!&gt;F317,"発注と支払の日付が前後","○")))</f>
        <v/>
      </c>
    </row>
    <row r="318" spans="2:13" ht="14.25" customHeight="1">
      <c r="C318" s="83" t="str">
        <f ca="1">IF($D318="","","1-" &amp; $B315 &amp; "_"&amp;各月内訳表!H$8)</f>
        <v/>
      </c>
      <c r="D318" s="84" t="str" cm="1">
        <f t="array" aca="1" ref="D318" ca="1">IF(INDIRECT("各月内訳表!H" &amp; 17+15*(B315-1))="","",INDIRECT("各月内訳表!H" &amp; 17+15*(B315-1)))</f>
        <v/>
      </c>
      <c r="E318" s="84" t="str">
        <f t="shared" ca="1" si="34"/>
        <v/>
      </c>
      <c r="F318" s="76"/>
      <c r="G318" s="97"/>
      <c r="H318" s="160" t="str" cm="1">
        <f t="array" aca="1" ref="H318" ca="1">IF(D318="","",INDIRECT("各月内訳表!T" &amp; 17+15*(B315-1)))</f>
        <v/>
      </c>
      <c r="I318" s="161"/>
      <c r="J318" s="162"/>
      <c r="K318" s="77"/>
      <c r="M318" s="93" t="str">
        <f>IF(F318="","",IF(入力ボックス!$C$7&lt;F318,"完了日より後",IF(#REF!&gt;F318,"発注と支払の日付が前後","○")))</f>
        <v/>
      </c>
    </row>
    <row r="319" spans="2:13" ht="14.25" customHeight="1">
      <c r="C319" s="83" t="str">
        <f ca="1">IF($D319="","","1-" &amp; $B315 &amp; "_"&amp;各月内訳表!I$8)</f>
        <v/>
      </c>
      <c r="D319" s="84" t="str" cm="1">
        <f t="array" aca="1" ref="D319" ca="1">IF(INDIRECT("各月内訳表!I" &amp; 17+15*(B315-1))="","",INDIRECT("各月内訳表!I" &amp; 17+15*(B315-1)))</f>
        <v/>
      </c>
      <c r="E319" s="84" t="str">
        <f t="shared" ca="1" si="34"/>
        <v/>
      </c>
      <c r="F319" s="76"/>
      <c r="G319" s="97"/>
      <c r="H319" s="160" t="str" cm="1">
        <f t="array" aca="1" ref="H319" ca="1">IF(D319="","",INDIRECT("各月内訳表!U" &amp; 17+15*(B315-1)))</f>
        <v/>
      </c>
      <c r="I319" s="161"/>
      <c r="J319" s="162"/>
      <c r="K319" s="77"/>
      <c r="M319" s="93" t="str">
        <f>IF(F319="","",IF(入力ボックス!$C$7&lt;F319,"完了日より後",IF(#REF!&gt;F319,"発注と支払の日付が前後","○")))</f>
        <v/>
      </c>
    </row>
    <row r="320" spans="2:13" ht="14.25" customHeight="1">
      <c r="C320" s="83" t="str">
        <f ca="1">IF($D320="","","1-" &amp; $B315 &amp; "_"&amp;各月内訳表!J$8)</f>
        <v/>
      </c>
      <c r="D320" s="84" t="str" cm="1">
        <f t="array" aca="1" ref="D320" ca="1">IF(INDIRECT("各月内訳表!J" &amp; 17+15*(B315-1))="","",INDIRECT("各月内訳表!J" &amp; 17+15*(B315-1)))</f>
        <v/>
      </c>
      <c r="E320" s="84" t="str">
        <f t="shared" ca="1" si="34"/>
        <v/>
      </c>
      <c r="F320" s="76"/>
      <c r="G320" s="97"/>
      <c r="H320" s="160" t="str" cm="1">
        <f t="array" aca="1" ref="H320" ca="1">IF(D320="","",INDIRECT("各月内訳表!V" &amp; 17+15*(B315-1)))</f>
        <v/>
      </c>
      <c r="I320" s="161"/>
      <c r="J320" s="162"/>
      <c r="K320" s="77"/>
      <c r="M320" s="93" t="str">
        <f>IF(F320="","",IF(入力ボックス!$C$7&lt;F320,"完了日より後",IF(#REF!&gt;F320,"発注と支払の日付が前後","○")))</f>
        <v/>
      </c>
    </row>
    <row r="321" spans="2:13" ht="14.25" customHeight="1">
      <c r="C321" s="83" t="str">
        <f ca="1">IF($D321="","","1-" &amp; $B315 &amp; "_"&amp;各月内訳表!K$8)</f>
        <v/>
      </c>
      <c r="D321" s="84" t="str" cm="1">
        <f t="array" aca="1" ref="D321" ca="1">IF(INDIRECT("各月内訳表!K" &amp; 17+15*(B315-1))="","",INDIRECT("各月内訳表!K" &amp; 17+15*(B315-1)))</f>
        <v/>
      </c>
      <c r="E321" s="84" t="str">
        <f t="shared" ca="1" si="34"/>
        <v/>
      </c>
      <c r="F321" s="76"/>
      <c r="G321" s="97"/>
      <c r="H321" s="160" t="str" cm="1">
        <f t="array" aca="1" ref="H321" ca="1">IF(D321="","",INDIRECT("各月内訳表!W" &amp; 17+15*(B315-1)))</f>
        <v/>
      </c>
      <c r="I321" s="161"/>
      <c r="J321" s="162"/>
      <c r="K321" s="77"/>
      <c r="M321" s="93" t="str">
        <f>IF(F321="","",IF(入力ボックス!$C$7&lt;F321,"完了日より後",IF(#REF!&gt;F321,"発注と支払の日付が前後","○")))</f>
        <v/>
      </c>
    </row>
    <row r="322" spans="2:13" ht="14.25" customHeight="1">
      <c r="C322" s="85" t="str">
        <f ca="1">IF($D322="","","1-" &amp; $B315 &amp; "_"&amp;各月内訳表!L$8)</f>
        <v/>
      </c>
      <c r="D322" s="86" t="str" cm="1">
        <f t="array" aca="1" ref="D322" ca="1">IF(INDIRECT("各月内訳表!L" &amp; 17+15*(B315-1))="","",INDIRECT("各月内訳表!L" &amp; 17+15*(B315-1)))</f>
        <v/>
      </c>
      <c r="E322" s="86" t="str">
        <f t="shared" ca="1" si="34"/>
        <v/>
      </c>
      <c r="F322" s="76"/>
      <c r="G322" s="98"/>
      <c r="H322" s="160" t="str" cm="1">
        <f t="array" aca="1" ref="H322" ca="1">IF(D322="","",INDIRECT("各月内訳表!X" &amp; 17+15*(B315-1)))</f>
        <v/>
      </c>
      <c r="I322" s="161"/>
      <c r="J322" s="162"/>
      <c r="K322" s="77"/>
      <c r="M322" s="93" t="str">
        <f>IF(F322="","",IF(入力ボックス!$C$7&lt;F322,"完了日より後",IF(#REF!&gt;F322,"発注と支払の日付が前後","○")))</f>
        <v/>
      </c>
    </row>
    <row r="323" spans="2:13" ht="14.25" customHeight="1">
      <c r="C323" s="87"/>
      <c r="D323" s="88"/>
      <c r="E323" s="88"/>
      <c r="F323" s="89"/>
      <c r="G323" s="99"/>
      <c r="H323" s="154"/>
      <c r="I323" s="155"/>
      <c r="J323" s="156"/>
      <c r="K323" s="88"/>
      <c r="M323" s="93" t="str">
        <f>IF(F323="","",IF(入力ボックス!$C$7&lt;F323,"完了日より後",IF(#REF!&gt;F323,"発注と支払の日付が前後","○")))</f>
        <v/>
      </c>
    </row>
    <row r="324" spans="2:13" ht="14.25" customHeight="1">
      <c r="B324" s="45">
        <f>B315+1</f>
        <v>36</v>
      </c>
      <c r="C324" s="81" t="str">
        <f ca="1">IF($D324="","","1-" &amp; $B324 &amp; "_"&amp;各月内訳表!E$8)</f>
        <v/>
      </c>
      <c r="D324" s="82" t="str" cm="1">
        <f t="array" aca="1" ref="D324" ca="1">IF(INDIRECT("各月内訳表!E" &amp; 17+15*(B324-1))="","",INDIRECT("各月内訳表!E" &amp; 17+15*(B324-1)))</f>
        <v/>
      </c>
      <c r="E324" s="82" t="str">
        <f ca="1">IF(ISBLANK(D324),"",D324)</f>
        <v/>
      </c>
      <c r="F324" s="128"/>
      <c r="G324" s="96" t="str" cm="1">
        <f t="array" aca="1" ref="G324" ca="1">IF(INDIRECT("各月内訳表!E"&amp;5+15*(B324-1))="","",HYPERLINK("#各月内訳表!E"&amp;5+15*(B324-1),INDIRECT("各月内訳表!E"&amp;5+15*(B324-1))))</f>
        <v/>
      </c>
      <c r="H324" s="163" t="str" cm="1">
        <f t="array" aca="1" ref="H324" ca="1">IF(D324="","",INDIRECT("各月内訳表!Q" &amp; 17+15*(B324-1)))</f>
        <v/>
      </c>
      <c r="I324" s="164"/>
      <c r="J324" s="165"/>
      <c r="K324" s="77"/>
      <c r="M324" s="93" t="str">
        <f>IF(F324="","",IF(入力ボックス!$C$8&lt;F324,"完了日より後",IF(#REF!&gt;F324,"発注と支払の日付が前後","○")))</f>
        <v/>
      </c>
    </row>
    <row r="325" spans="2:13" ht="14.25" customHeight="1">
      <c r="C325" s="83" t="str">
        <f ca="1">IF($D325="","","1-" &amp; $B324 &amp; "_"&amp;各月内訳表!F$8)</f>
        <v/>
      </c>
      <c r="D325" s="84" t="str" cm="1">
        <f t="array" aca="1" ref="D325" ca="1">IF(INDIRECT("各月内訳表!F" &amp; 17+15*(B324-1))="","",INDIRECT("各月内訳表!F" &amp; 17+15*(B324-1)))</f>
        <v/>
      </c>
      <c r="E325" s="84" t="str">
        <f t="shared" ref="E325:E331" ca="1" si="35">IF(ISBLANK(D325),"",D325)</f>
        <v/>
      </c>
      <c r="F325" s="129"/>
      <c r="G325" s="100"/>
      <c r="H325" s="160" t="str" cm="1">
        <f t="array" aca="1" ref="H325" ca="1">IF(D325="","",INDIRECT("各月内訳表!R" &amp; 17+15*(B324-1)))</f>
        <v/>
      </c>
      <c r="I325" s="161"/>
      <c r="J325" s="162"/>
      <c r="K325" s="77"/>
      <c r="M325" s="93" t="str">
        <f>IF(F325="","",IF(入力ボックス!$C$7&lt;F325,"完了日より後",IF(#REF!&gt;F325,"発注と支払の日付が前後","○")))</f>
        <v/>
      </c>
    </row>
    <row r="326" spans="2:13" ht="14.25" customHeight="1">
      <c r="C326" s="83" t="str">
        <f ca="1">IF($D326="","","1-" &amp; $B324 &amp; "_"&amp;各月内訳表!G$8)</f>
        <v/>
      </c>
      <c r="D326" s="84" t="str" cm="1">
        <f t="array" aca="1" ref="D326" ca="1">IF(INDIRECT("各月内訳表!G" &amp; 17+15*(B324-1))="","",INDIRECT("各月内訳表!G" &amp; 17+15*(B324-1)))</f>
        <v/>
      </c>
      <c r="E326" s="84" t="str">
        <f t="shared" ca="1" si="35"/>
        <v/>
      </c>
      <c r="F326" s="76"/>
      <c r="G326" s="97"/>
      <c r="H326" s="160" t="str" cm="1">
        <f t="array" aca="1" ref="H326" ca="1">IF(D326="","",INDIRECT("各月内訳表!S" &amp; 17+15*(B324-1)))</f>
        <v/>
      </c>
      <c r="I326" s="161"/>
      <c r="J326" s="162"/>
      <c r="K326" s="77"/>
      <c r="M326" s="93" t="str">
        <f>IF(F326="","",IF(入力ボックス!$C$7&lt;F326,"完了日より後",IF(#REF!&gt;F326,"発注と支払の日付が前後","○")))</f>
        <v/>
      </c>
    </row>
    <row r="327" spans="2:13" ht="14.25" customHeight="1">
      <c r="C327" s="83" t="str">
        <f ca="1">IF($D327="","","1-" &amp; $B324 &amp; "_"&amp;各月内訳表!H$8)</f>
        <v/>
      </c>
      <c r="D327" s="84" t="str" cm="1">
        <f t="array" aca="1" ref="D327" ca="1">IF(INDIRECT("各月内訳表!H" &amp; 17+15*(B324-1))="","",INDIRECT("各月内訳表!H" &amp; 17+15*(B324-1)))</f>
        <v/>
      </c>
      <c r="E327" s="84" t="str">
        <f t="shared" ca="1" si="35"/>
        <v/>
      </c>
      <c r="F327" s="76"/>
      <c r="G327" s="97"/>
      <c r="H327" s="160" t="str" cm="1">
        <f t="array" aca="1" ref="H327" ca="1">IF(D327="","",INDIRECT("各月内訳表!T" &amp; 17+15*(B324-1)))</f>
        <v/>
      </c>
      <c r="I327" s="161"/>
      <c r="J327" s="162"/>
      <c r="K327" s="77"/>
      <c r="M327" s="93" t="str">
        <f>IF(F327="","",IF(入力ボックス!$C$7&lt;F327,"完了日より後",IF(#REF!&gt;F327,"発注と支払の日付が前後","○")))</f>
        <v/>
      </c>
    </row>
    <row r="328" spans="2:13" ht="14.25" customHeight="1">
      <c r="C328" s="83" t="str">
        <f ca="1">IF($D328="","","1-" &amp; $B324 &amp; "_"&amp;各月内訳表!I$8)</f>
        <v/>
      </c>
      <c r="D328" s="84" t="str" cm="1">
        <f t="array" aca="1" ref="D328" ca="1">IF(INDIRECT("各月内訳表!I" &amp; 17+15*(B324-1))="","",INDIRECT("各月内訳表!I" &amp; 17+15*(B324-1)))</f>
        <v/>
      </c>
      <c r="E328" s="84" t="str">
        <f t="shared" ca="1" si="35"/>
        <v/>
      </c>
      <c r="F328" s="76"/>
      <c r="G328" s="97"/>
      <c r="H328" s="160" t="str" cm="1">
        <f t="array" aca="1" ref="H328" ca="1">IF(D328="","",INDIRECT("各月内訳表!U" &amp; 17+15*(B324-1)))</f>
        <v/>
      </c>
      <c r="I328" s="161"/>
      <c r="J328" s="162"/>
      <c r="K328" s="77"/>
      <c r="M328" s="93" t="str">
        <f>IF(F328="","",IF(入力ボックス!$C$7&lt;F328,"完了日より後",IF(#REF!&gt;F328,"発注と支払の日付が前後","○")))</f>
        <v/>
      </c>
    </row>
    <row r="329" spans="2:13" ht="14.25" customHeight="1">
      <c r="C329" s="83" t="str">
        <f ca="1">IF($D329="","","1-" &amp; $B324 &amp; "_"&amp;各月内訳表!J$8)</f>
        <v/>
      </c>
      <c r="D329" s="84" t="str" cm="1">
        <f t="array" aca="1" ref="D329" ca="1">IF(INDIRECT("各月内訳表!J" &amp; 17+15*(B324-1))="","",INDIRECT("各月内訳表!J" &amp; 17+15*(B324-1)))</f>
        <v/>
      </c>
      <c r="E329" s="84" t="str">
        <f t="shared" ca="1" si="35"/>
        <v/>
      </c>
      <c r="F329" s="76"/>
      <c r="G329" s="97"/>
      <c r="H329" s="160" t="str" cm="1">
        <f t="array" aca="1" ref="H329" ca="1">IF(D329="","",INDIRECT("各月内訳表!V" &amp; 17+15*(B324-1)))</f>
        <v/>
      </c>
      <c r="I329" s="161"/>
      <c r="J329" s="162"/>
      <c r="K329" s="77"/>
      <c r="M329" s="93" t="str">
        <f>IF(F329="","",IF(入力ボックス!$C$7&lt;F329,"完了日より後",IF(#REF!&gt;F329,"発注と支払の日付が前後","○")))</f>
        <v/>
      </c>
    </row>
    <row r="330" spans="2:13" ht="14.25" customHeight="1">
      <c r="C330" s="83" t="str">
        <f ca="1">IF($D330="","","1-" &amp; $B324 &amp; "_"&amp;各月内訳表!K$8)</f>
        <v/>
      </c>
      <c r="D330" s="84" t="str" cm="1">
        <f t="array" aca="1" ref="D330" ca="1">IF(INDIRECT("各月内訳表!K" &amp; 17+15*(B324-1))="","",INDIRECT("各月内訳表!K" &amp; 17+15*(B324-1)))</f>
        <v/>
      </c>
      <c r="E330" s="84" t="str">
        <f t="shared" ca="1" si="35"/>
        <v/>
      </c>
      <c r="F330" s="76"/>
      <c r="G330" s="97"/>
      <c r="H330" s="160" t="str" cm="1">
        <f t="array" aca="1" ref="H330" ca="1">IF(D330="","",INDIRECT("各月内訳表!W" &amp; 17+15*(B324-1)))</f>
        <v/>
      </c>
      <c r="I330" s="161"/>
      <c r="J330" s="162"/>
      <c r="K330" s="77"/>
      <c r="M330" s="93" t="str">
        <f>IF(F330="","",IF(入力ボックス!$C$7&lt;F330,"完了日より後",IF(#REF!&gt;F330,"発注と支払の日付が前後","○")))</f>
        <v/>
      </c>
    </row>
    <row r="331" spans="2:13" ht="14.25" customHeight="1">
      <c r="C331" s="85" t="str">
        <f ca="1">IF($D331="","","1-" &amp; $B324 &amp; "_"&amp;各月内訳表!L$8)</f>
        <v/>
      </c>
      <c r="D331" s="86" t="str" cm="1">
        <f t="array" aca="1" ref="D331" ca="1">IF(INDIRECT("各月内訳表!L" &amp; 17+15*(B324-1))="","",INDIRECT("各月内訳表!L" &amp; 17+15*(B324-1)))</f>
        <v/>
      </c>
      <c r="E331" s="86" t="str">
        <f t="shared" ca="1" si="35"/>
        <v/>
      </c>
      <c r="F331" s="76"/>
      <c r="G331" s="98"/>
      <c r="H331" s="160" t="str" cm="1">
        <f t="array" aca="1" ref="H331" ca="1">IF(D331="","",INDIRECT("各月内訳表!X" &amp; 17+15*(B324-1)))</f>
        <v/>
      </c>
      <c r="I331" s="161"/>
      <c r="J331" s="162"/>
      <c r="K331" s="77"/>
      <c r="M331" s="93" t="str">
        <f>IF(F331="","",IF(入力ボックス!$C$7&lt;F331,"完了日より後",IF(#REF!&gt;F331,"発注と支払の日付が前後","○")))</f>
        <v/>
      </c>
    </row>
    <row r="332" spans="2:13" ht="14.25" customHeight="1">
      <c r="C332" s="87"/>
      <c r="D332" s="88"/>
      <c r="E332" s="88"/>
      <c r="F332" s="89"/>
      <c r="G332" s="99"/>
      <c r="H332" s="154"/>
      <c r="I332" s="155"/>
      <c r="J332" s="156"/>
      <c r="K332" s="88"/>
      <c r="M332" s="93" t="str">
        <f>IF(F332="","",IF(入力ボックス!$C$7&lt;F332,"完了日より後",IF(#REF!&gt;F332,"発注と支払の日付が前後","○")))</f>
        <v/>
      </c>
    </row>
    <row r="333" spans="2:13" ht="14.25" customHeight="1">
      <c r="B333" s="45">
        <f>B324+1</f>
        <v>37</v>
      </c>
      <c r="C333" s="81" t="str">
        <f ca="1">IF($D333="","","1-" &amp; $B333 &amp; "_"&amp;各月内訳表!E$8)</f>
        <v/>
      </c>
      <c r="D333" s="82" t="str" cm="1">
        <f t="array" aca="1" ref="D333" ca="1">IF(INDIRECT("各月内訳表!E" &amp; 17+15*(B333-1))="","",INDIRECT("各月内訳表!E" &amp; 17+15*(B333-1)))</f>
        <v/>
      </c>
      <c r="E333" s="82" t="str">
        <f ca="1">IF(ISBLANK(D333),"",D333)</f>
        <v/>
      </c>
      <c r="F333" s="128"/>
      <c r="G333" s="96" t="str" cm="1">
        <f t="array" aca="1" ref="G333" ca="1">IF(INDIRECT("各月内訳表!E"&amp;5+15*(B333-1))="","",HYPERLINK("#各月内訳表!E"&amp;5+15*(B333-1),INDIRECT("各月内訳表!E"&amp;5+15*(B333-1))))</f>
        <v/>
      </c>
      <c r="H333" s="163" t="str" cm="1">
        <f t="array" aca="1" ref="H333" ca="1">IF(D333="","",INDIRECT("各月内訳表!Q" &amp; 17+15*(B333-1)))</f>
        <v/>
      </c>
      <c r="I333" s="164"/>
      <c r="J333" s="165"/>
      <c r="K333" s="77"/>
      <c r="M333" s="93" t="str">
        <f>IF(F333="","",IF(入力ボックス!$C$8&lt;F333,"完了日より後",IF(#REF!&gt;F333,"発注と支払の日付が前後","○")))</f>
        <v/>
      </c>
    </row>
    <row r="334" spans="2:13" ht="14.25" customHeight="1">
      <c r="C334" s="83" t="str">
        <f ca="1">IF($D334="","","1-" &amp; $B333 &amp; "_"&amp;各月内訳表!F$8)</f>
        <v/>
      </c>
      <c r="D334" s="84" t="str" cm="1">
        <f t="array" aca="1" ref="D334" ca="1">IF(INDIRECT("各月内訳表!F" &amp; 17+15*(B333-1))="","",INDIRECT("各月内訳表!F" &amp; 17+15*(B333-1)))</f>
        <v/>
      </c>
      <c r="E334" s="84" t="str">
        <f t="shared" ref="E334:E340" ca="1" si="36">IF(ISBLANK(D334),"",D334)</f>
        <v/>
      </c>
      <c r="F334" s="129"/>
      <c r="G334" s="100"/>
      <c r="H334" s="160" t="str" cm="1">
        <f t="array" aca="1" ref="H334" ca="1">IF(D334="","",INDIRECT("各月内訳表!R" &amp; 17+15*(B333-1)))</f>
        <v/>
      </c>
      <c r="I334" s="161"/>
      <c r="J334" s="162"/>
      <c r="K334" s="77"/>
      <c r="M334" s="93" t="str">
        <f>IF(F334="","",IF(入力ボックス!$C$7&lt;F334,"完了日より後",IF(#REF!&gt;F334,"発注と支払の日付が前後","○")))</f>
        <v/>
      </c>
    </row>
    <row r="335" spans="2:13" ht="14.25" customHeight="1">
      <c r="C335" s="83" t="str">
        <f ca="1">IF($D335="","","1-" &amp; $B333 &amp; "_"&amp;各月内訳表!G$8)</f>
        <v/>
      </c>
      <c r="D335" s="84" t="str" cm="1">
        <f t="array" aca="1" ref="D335" ca="1">IF(INDIRECT("各月内訳表!G" &amp; 17+15*(B333-1))="","",INDIRECT("各月内訳表!G" &amp; 17+15*(B333-1)))</f>
        <v/>
      </c>
      <c r="E335" s="84" t="str">
        <f t="shared" ca="1" si="36"/>
        <v/>
      </c>
      <c r="F335" s="76"/>
      <c r="G335" s="97"/>
      <c r="H335" s="160" t="str" cm="1">
        <f t="array" aca="1" ref="H335" ca="1">IF(D335="","",INDIRECT("各月内訳表!S" &amp; 17+15*(B333-1)))</f>
        <v/>
      </c>
      <c r="I335" s="161"/>
      <c r="J335" s="162"/>
      <c r="K335" s="77"/>
      <c r="M335" s="93" t="str">
        <f>IF(F335="","",IF(入力ボックス!$C$7&lt;F335,"完了日より後",IF(#REF!&gt;F335,"発注と支払の日付が前後","○")))</f>
        <v/>
      </c>
    </row>
    <row r="336" spans="2:13" ht="14.25" customHeight="1">
      <c r="C336" s="83" t="str">
        <f ca="1">IF($D336="","","1-" &amp; $B333 &amp; "_"&amp;各月内訳表!H$8)</f>
        <v/>
      </c>
      <c r="D336" s="84" t="str" cm="1">
        <f t="array" aca="1" ref="D336" ca="1">IF(INDIRECT("各月内訳表!H" &amp; 17+15*(B333-1))="","",INDIRECT("各月内訳表!H" &amp; 17+15*(B333-1)))</f>
        <v/>
      </c>
      <c r="E336" s="84" t="str">
        <f t="shared" ca="1" si="36"/>
        <v/>
      </c>
      <c r="F336" s="76"/>
      <c r="G336" s="97"/>
      <c r="H336" s="160" t="str" cm="1">
        <f t="array" aca="1" ref="H336" ca="1">IF(D336="","",INDIRECT("各月内訳表!T" &amp; 17+15*(B333-1)))</f>
        <v/>
      </c>
      <c r="I336" s="161"/>
      <c r="J336" s="162"/>
      <c r="K336" s="77"/>
      <c r="M336" s="93" t="str">
        <f>IF(F336="","",IF(入力ボックス!$C$7&lt;F336,"完了日より後",IF(#REF!&gt;F336,"発注と支払の日付が前後","○")))</f>
        <v/>
      </c>
    </row>
    <row r="337" spans="2:13" ht="14.25" customHeight="1">
      <c r="C337" s="83" t="str">
        <f ca="1">IF($D337="","","1-" &amp; $B333 &amp; "_"&amp;各月内訳表!I$8)</f>
        <v/>
      </c>
      <c r="D337" s="84" t="str" cm="1">
        <f t="array" aca="1" ref="D337" ca="1">IF(INDIRECT("各月内訳表!I" &amp; 17+15*(B333-1))="","",INDIRECT("各月内訳表!I" &amp; 17+15*(B333-1)))</f>
        <v/>
      </c>
      <c r="E337" s="84" t="str">
        <f t="shared" ca="1" si="36"/>
        <v/>
      </c>
      <c r="F337" s="76"/>
      <c r="G337" s="97"/>
      <c r="H337" s="160" t="str" cm="1">
        <f t="array" aca="1" ref="H337" ca="1">IF(D337="","",INDIRECT("各月内訳表!U" &amp; 17+15*(B333-1)))</f>
        <v/>
      </c>
      <c r="I337" s="161"/>
      <c r="J337" s="162"/>
      <c r="K337" s="77"/>
      <c r="M337" s="93" t="str">
        <f>IF(F337="","",IF(入力ボックス!$C$7&lt;F337,"完了日より後",IF(#REF!&gt;F337,"発注と支払の日付が前後","○")))</f>
        <v/>
      </c>
    </row>
    <row r="338" spans="2:13" ht="14.25" customHeight="1">
      <c r="C338" s="83" t="str">
        <f ca="1">IF($D338="","","1-" &amp; $B333 &amp; "_"&amp;各月内訳表!J$8)</f>
        <v/>
      </c>
      <c r="D338" s="84" t="str" cm="1">
        <f t="array" aca="1" ref="D338" ca="1">IF(INDIRECT("各月内訳表!J" &amp; 17+15*(B333-1))="","",INDIRECT("各月内訳表!J" &amp; 17+15*(B333-1)))</f>
        <v/>
      </c>
      <c r="E338" s="84" t="str">
        <f t="shared" ca="1" si="36"/>
        <v/>
      </c>
      <c r="F338" s="76"/>
      <c r="G338" s="97"/>
      <c r="H338" s="160" t="str" cm="1">
        <f t="array" aca="1" ref="H338" ca="1">IF(D338="","",INDIRECT("各月内訳表!V" &amp; 17+15*(B333-1)))</f>
        <v/>
      </c>
      <c r="I338" s="161"/>
      <c r="J338" s="162"/>
      <c r="K338" s="77"/>
      <c r="M338" s="93" t="str">
        <f>IF(F338="","",IF(入力ボックス!$C$7&lt;F338,"完了日より後",IF(#REF!&gt;F338,"発注と支払の日付が前後","○")))</f>
        <v/>
      </c>
    </row>
    <row r="339" spans="2:13" ht="14.25" customHeight="1">
      <c r="C339" s="83" t="str">
        <f ca="1">IF($D339="","","1-" &amp; $B333 &amp; "_"&amp;各月内訳表!K$8)</f>
        <v/>
      </c>
      <c r="D339" s="84" t="str" cm="1">
        <f t="array" aca="1" ref="D339" ca="1">IF(INDIRECT("各月内訳表!K" &amp; 17+15*(B333-1))="","",INDIRECT("各月内訳表!K" &amp; 17+15*(B333-1)))</f>
        <v/>
      </c>
      <c r="E339" s="84" t="str">
        <f t="shared" ca="1" si="36"/>
        <v/>
      </c>
      <c r="F339" s="76"/>
      <c r="G339" s="97"/>
      <c r="H339" s="160" t="str" cm="1">
        <f t="array" aca="1" ref="H339" ca="1">IF(D339="","",INDIRECT("各月内訳表!W" &amp; 17+15*(B333-1)))</f>
        <v/>
      </c>
      <c r="I339" s="161"/>
      <c r="J339" s="162"/>
      <c r="K339" s="77"/>
      <c r="M339" s="93" t="str">
        <f>IF(F339="","",IF(入力ボックス!$C$7&lt;F339,"完了日より後",IF(#REF!&gt;F339,"発注と支払の日付が前後","○")))</f>
        <v/>
      </c>
    </row>
    <row r="340" spans="2:13" ht="14.25" customHeight="1">
      <c r="C340" s="85" t="str">
        <f ca="1">IF($D340="","","1-" &amp; $B333 &amp; "_"&amp;各月内訳表!L$8)</f>
        <v/>
      </c>
      <c r="D340" s="86" t="str" cm="1">
        <f t="array" aca="1" ref="D340" ca="1">IF(INDIRECT("各月内訳表!L" &amp; 17+15*(B333-1))="","",INDIRECT("各月内訳表!L" &amp; 17+15*(B333-1)))</f>
        <v/>
      </c>
      <c r="E340" s="86" t="str">
        <f t="shared" ca="1" si="36"/>
        <v/>
      </c>
      <c r="F340" s="76"/>
      <c r="G340" s="98"/>
      <c r="H340" s="160" t="str" cm="1">
        <f t="array" aca="1" ref="H340" ca="1">IF(D340="","",INDIRECT("各月内訳表!X" &amp; 17+15*(B333-1)))</f>
        <v/>
      </c>
      <c r="I340" s="161"/>
      <c r="J340" s="162"/>
      <c r="K340" s="77"/>
      <c r="M340" s="93" t="str">
        <f>IF(F340="","",IF(入力ボックス!$C$7&lt;F340,"完了日より後",IF(#REF!&gt;F340,"発注と支払の日付が前後","○")))</f>
        <v/>
      </c>
    </row>
    <row r="341" spans="2:13" ht="14.25" customHeight="1">
      <c r="C341" s="87"/>
      <c r="D341" s="88"/>
      <c r="E341" s="88"/>
      <c r="F341" s="89"/>
      <c r="G341" s="99"/>
      <c r="H341" s="154"/>
      <c r="I341" s="155"/>
      <c r="J341" s="156"/>
      <c r="K341" s="88"/>
      <c r="M341" s="93" t="str">
        <f>IF(F341="","",IF(入力ボックス!$C$7&lt;F341,"完了日より後",IF(#REF!&gt;F341,"発注と支払の日付が前後","○")))</f>
        <v/>
      </c>
    </row>
    <row r="342" spans="2:13" ht="14.25" customHeight="1">
      <c r="B342" s="45">
        <f>B333+1</f>
        <v>38</v>
      </c>
      <c r="C342" s="81" t="str">
        <f ca="1">IF($D342="","","1-" &amp; $B342 &amp; "_"&amp;各月内訳表!E$8)</f>
        <v/>
      </c>
      <c r="D342" s="82" t="str" cm="1">
        <f t="array" aca="1" ref="D342" ca="1">IF(INDIRECT("各月内訳表!E" &amp; 17+15*(B342-1))="","",INDIRECT("各月内訳表!E" &amp; 17+15*(B342-1)))</f>
        <v/>
      </c>
      <c r="E342" s="82" t="str">
        <f ca="1">IF(ISBLANK(D342),"",D342)</f>
        <v/>
      </c>
      <c r="F342" s="128"/>
      <c r="G342" s="96" t="str" cm="1">
        <f t="array" aca="1" ref="G342" ca="1">IF(INDIRECT("各月内訳表!E"&amp;5+15*(B342-1))="","",HYPERLINK("#各月内訳表!E"&amp;5+15*(B342-1),INDIRECT("各月内訳表!E"&amp;5+15*(B342-1))))</f>
        <v/>
      </c>
      <c r="H342" s="163" t="str" cm="1">
        <f t="array" aca="1" ref="H342" ca="1">IF(D342="","",INDIRECT("各月内訳表!Q" &amp; 17+15*(B342-1)))</f>
        <v/>
      </c>
      <c r="I342" s="164"/>
      <c r="J342" s="165"/>
      <c r="K342" s="77"/>
      <c r="M342" s="93" t="str">
        <f>IF(F342="","",IF(入力ボックス!$C$8&lt;F342,"完了日より後",IF(#REF!&gt;F342,"発注と支払の日付が前後","○")))</f>
        <v/>
      </c>
    </row>
    <row r="343" spans="2:13" ht="14.25" customHeight="1">
      <c r="C343" s="83" t="str">
        <f ca="1">IF($D343="","","1-" &amp; $B342 &amp; "_"&amp;各月内訳表!F$8)</f>
        <v/>
      </c>
      <c r="D343" s="84" t="str" cm="1">
        <f t="array" aca="1" ref="D343" ca="1">IF(INDIRECT("各月内訳表!F" &amp; 17+15*(B342-1))="","",INDIRECT("各月内訳表!F" &amp; 17+15*(B342-1)))</f>
        <v/>
      </c>
      <c r="E343" s="84" t="str">
        <f t="shared" ref="E343:E349" ca="1" si="37">IF(ISBLANK(D343),"",D343)</f>
        <v/>
      </c>
      <c r="F343" s="129"/>
      <c r="G343" s="100"/>
      <c r="H343" s="160" t="str" cm="1">
        <f t="array" aca="1" ref="H343" ca="1">IF(D343="","",INDIRECT("各月内訳表!R" &amp; 17+15*(B342-1)))</f>
        <v/>
      </c>
      <c r="I343" s="161"/>
      <c r="J343" s="162"/>
      <c r="K343" s="77"/>
      <c r="M343" s="93" t="str">
        <f>IF(F343="","",IF(入力ボックス!$C$7&lt;F343,"完了日より後",IF(#REF!&gt;F343,"発注と支払の日付が前後","○")))</f>
        <v/>
      </c>
    </row>
    <row r="344" spans="2:13" ht="14.25" customHeight="1">
      <c r="C344" s="83" t="str">
        <f ca="1">IF($D344="","","1-" &amp; $B342 &amp; "_"&amp;各月内訳表!G$8)</f>
        <v/>
      </c>
      <c r="D344" s="84" t="str" cm="1">
        <f t="array" aca="1" ref="D344" ca="1">IF(INDIRECT("各月内訳表!G" &amp; 17+15*(B342-1))="","",INDIRECT("各月内訳表!G" &amp; 17+15*(B342-1)))</f>
        <v/>
      </c>
      <c r="E344" s="84" t="str">
        <f t="shared" ca="1" si="37"/>
        <v/>
      </c>
      <c r="F344" s="76"/>
      <c r="G344" s="97"/>
      <c r="H344" s="160" t="str" cm="1">
        <f t="array" aca="1" ref="H344" ca="1">IF(D344="","",INDIRECT("各月内訳表!S" &amp; 17+15*(B342-1)))</f>
        <v/>
      </c>
      <c r="I344" s="161"/>
      <c r="J344" s="162"/>
      <c r="K344" s="77"/>
      <c r="M344" s="93" t="str">
        <f>IF(F344="","",IF(入力ボックス!$C$7&lt;F344,"完了日より後",IF(#REF!&gt;F344,"発注と支払の日付が前後","○")))</f>
        <v/>
      </c>
    </row>
    <row r="345" spans="2:13" ht="14.25" customHeight="1">
      <c r="C345" s="83" t="str">
        <f ca="1">IF($D345="","","1-" &amp; $B342 &amp; "_"&amp;各月内訳表!H$8)</f>
        <v/>
      </c>
      <c r="D345" s="84" t="str" cm="1">
        <f t="array" aca="1" ref="D345" ca="1">IF(INDIRECT("各月内訳表!H" &amp; 17+15*(B342-1))="","",INDIRECT("各月内訳表!H" &amp; 17+15*(B342-1)))</f>
        <v/>
      </c>
      <c r="E345" s="84" t="str">
        <f t="shared" ca="1" si="37"/>
        <v/>
      </c>
      <c r="F345" s="76"/>
      <c r="G345" s="97"/>
      <c r="H345" s="160" t="str" cm="1">
        <f t="array" aca="1" ref="H345" ca="1">IF(D345="","",INDIRECT("各月内訳表!T" &amp; 17+15*(B342-1)))</f>
        <v/>
      </c>
      <c r="I345" s="161"/>
      <c r="J345" s="162"/>
      <c r="K345" s="77"/>
      <c r="M345" s="93" t="str">
        <f>IF(F345="","",IF(入力ボックス!$C$7&lt;F345,"完了日より後",IF(#REF!&gt;F345,"発注と支払の日付が前後","○")))</f>
        <v/>
      </c>
    </row>
    <row r="346" spans="2:13" ht="14.25" customHeight="1">
      <c r="C346" s="83" t="str">
        <f ca="1">IF($D346="","","1-" &amp; $B342 &amp; "_"&amp;各月内訳表!I$8)</f>
        <v/>
      </c>
      <c r="D346" s="84" t="str" cm="1">
        <f t="array" aca="1" ref="D346" ca="1">IF(INDIRECT("各月内訳表!I" &amp; 17+15*(B342-1))="","",INDIRECT("各月内訳表!I" &amp; 17+15*(B342-1)))</f>
        <v/>
      </c>
      <c r="E346" s="84" t="str">
        <f t="shared" ca="1" si="37"/>
        <v/>
      </c>
      <c r="F346" s="76"/>
      <c r="G346" s="97"/>
      <c r="H346" s="160" t="str" cm="1">
        <f t="array" aca="1" ref="H346" ca="1">IF(D346="","",INDIRECT("各月内訳表!U" &amp; 17+15*(B342-1)))</f>
        <v/>
      </c>
      <c r="I346" s="161"/>
      <c r="J346" s="162"/>
      <c r="K346" s="77"/>
      <c r="M346" s="93" t="str">
        <f>IF(F346="","",IF(入力ボックス!$C$7&lt;F346,"完了日より後",IF(#REF!&gt;F346,"発注と支払の日付が前後","○")))</f>
        <v/>
      </c>
    </row>
    <row r="347" spans="2:13" ht="14.25" customHeight="1">
      <c r="C347" s="83" t="str">
        <f ca="1">IF($D347="","","1-" &amp; $B342 &amp; "_"&amp;各月内訳表!J$8)</f>
        <v/>
      </c>
      <c r="D347" s="84" t="str" cm="1">
        <f t="array" aca="1" ref="D347" ca="1">IF(INDIRECT("各月内訳表!J" &amp; 17+15*(B342-1))="","",INDIRECT("各月内訳表!J" &amp; 17+15*(B342-1)))</f>
        <v/>
      </c>
      <c r="E347" s="84" t="str">
        <f t="shared" ca="1" si="37"/>
        <v/>
      </c>
      <c r="F347" s="76"/>
      <c r="G347" s="97"/>
      <c r="H347" s="160" t="str" cm="1">
        <f t="array" aca="1" ref="H347" ca="1">IF(D347="","",INDIRECT("各月内訳表!V" &amp; 17+15*(B342-1)))</f>
        <v/>
      </c>
      <c r="I347" s="161"/>
      <c r="J347" s="162"/>
      <c r="K347" s="77"/>
      <c r="M347" s="93" t="str">
        <f>IF(F347="","",IF(入力ボックス!$C$7&lt;F347,"完了日より後",IF(#REF!&gt;F347,"発注と支払の日付が前後","○")))</f>
        <v/>
      </c>
    </row>
    <row r="348" spans="2:13" ht="14.25" customHeight="1">
      <c r="C348" s="83" t="str">
        <f ca="1">IF($D348="","","1-" &amp; $B342 &amp; "_"&amp;各月内訳表!K$8)</f>
        <v/>
      </c>
      <c r="D348" s="84" t="str" cm="1">
        <f t="array" aca="1" ref="D348" ca="1">IF(INDIRECT("各月内訳表!K" &amp; 17+15*(B342-1))="","",INDIRECT("各月内訳表!K" &amp; 17+15*(B342-1)))</f>
        <v/>
      </c>
      <c r="E348" s="84" t="str">
        <f t="shared" ca="1" si="37"/>
        <v/>
      </c>
      <c r="F348" s="76"/>
      <c r="G348" s="97"/>
      <c r="H348" s="160" t="str" cm="1">
        <f t="array" aca="1" ref="H348" ca="1">IF(D348="","",INDIRECT("各月内訳表!W" &amp; 17+15*(B342-1)))</f>
        <v/>
      </c>
      <c r="I348" s="161"/>
      <c r="J348" s="162"/>
      <c r="K348" s="77"/>
      <c r="M348" s="93" t="str">
        <f>IF(F348="","",IF(入力ボックス!$C$7&lt;F348,"完了日より後",IF(#REF!&gt;F348,"発注と支払の日付が前後","○")))</f>
        <v/>
      </c>
    </row>
    <row r="349" spans="2:13" ht="14.25" customHeight="1">
      <c r="C349" s="85" t="str">
        <f ca="1">IF($D349="","","1-" &amp; $B342 &amp; "_"&amp;各月内訳表!L$8)</f>
        <v/>
      </c>
      <c r="D349" s="86" t="str" cm="1">
        <f t="array" aca="1" ref="D349" ca="1">IF(INDIRECT("各月内訳表!L" &amp; 17+15*(B342-1))="","",INDIRECT("各月内訳表!L" &amp; 17+15*(B342-1)))</f>
        <v/>
      </c>
      <c r="E349" s="86" t="str">
        <f t="shared" ca="1" si="37"/>
        <v/>
      </c>
      <c r="F349" s="76"/>
      <c r="G349" s="98"/>
      <c r="H349" s="160" t="str" cm="1">
        <f t="array" aca="1" ref="H349" ca="1">IF(D349="","",INDIRECT("各月内訳表!X" &amp; 17+15*(B342-1)))</f>
        <v/>
      </c>
      <c r="I349" s="161"/>
      <c r="J349" s="162"/>
      <c r="K349" s="77"/>
      <c r="M349" s="93" t="str">
        <f>IF(F349="","",IF(入力ボックス!$C$7&lt;F349,"完了日より後",IF(#REF!&gt;F349,"発注と支払の日付が前後","○")))</f>
        <v/>
      </c>
    </row>
    <row r="350" spans="2:13" ht="14.25" customHeight="1">
      <c r="C350" s="87"/>
      <c r="D350" s="88"/>
      <c r="E350" s="88"/>
      <c r="F350" s="89"/>
      <c r="G350" s="99"/>
      <c r="H350" s="154"/>
      <c r="I350" s="155"/>
      <c r="J350" s="156"/>
      <c r="K350" s="88"/>
      <c r="M350" s="93" t="str">
        <f>IF(F350="","",IF(入力ボックス!$C$7&lt;F350,"完了日より後",IF(#REF!&gt;F350,"発注と支払の日付が前後","○")))</f>
        <v/>
      </c>
    </row>
    <row r="351" spans="2:13" ht="14.25" customHeight="1">
      <c r="B351" s="45">
        <f>B342+1</f>
        <v>39</v>
      </c>
      <c r="C351" s="81" t="str">
        <f ca="1">IF($D351="","","1-" &amp; $B351 &amp; "_"&amp;各月内訳表!E$8)</f>
        <v/>
      </c>
      <c r="D351" s="82" t="str" cm="1">
        <f t="array" aca="1" ref="D351" ca="1">IF(INDIRECT("各月内訳表!E" &amp; 17+15*(B351-1))="","",INDIRECT("各月内訳表!E" &amp; 17+15*(B351-1)))</f>
        <v/>
      </c>
      <c r="E351" s="82" t="str">
        <f ca="1">IF(ISBLANK(D351),"",D351)</f>
        <v/>
      </c>
      <c r="F351" s="128"/>
      <c r="G351" s="96" t="str" cm="1">
        <f t="array" aca="1" ref="G351" ca="1">IF(INDIRECT("各月内訳表!E"&amp;5+15*(B351-1))="","",HYPERLINK("#各月内訳表!E"&amp;5+15*(B351-1),INDIRECT("各月内訳表!E"&amp;5+15*(B351-1))))</f>
        <v/>
      </c>
      <c r="H351" s="163" t="str" cm="1">
        <f t="array" aca="1" ref="H351" ca="1">IF(D351="","",INDIRECT("各月内訳表!Q" &amp; 17+15*(B351-1)))</f>
        <v/>
      </c>
      <c r="I351" s="164"/>
      <c r="J351" s="165"/>
      <c r="K351" s="77"/>
      <c r="M351" s="93" t="str">
        <f>IF(F351="","",IF(入力ボックス!$C$8&lt;F351,"完了日より後",IF(#REF!&gt;F351,"発注と支払の日付が前後","○")))</f>
        <v/>
      </c>
    </row>
    <row r="352" spans="2:13" ht="14.25" customHeight="1">
      <c r="C352" s="83" t="str">
        <f ca="1">IF($D352="","","1-" &amp; $B351 &amp; "_"&amp;各月内訳表!F$8)</f>
        <v/>
      </c>
      <c r="D352" s="84" t="str" cm="1">
        <f t="array" aca="1" ref="D352" ca="1">IF(INDIRECT("各月内訳表!F" &amp; 17+15*(B351-1))="","",INDIRECT("各月内訳表!F" &amp; 17+15*(B351-1)))</f>
        <v/>
      </c>
      <c r="E352" s="84" t="str">
        <f t="shared" ref="E352:E358" ca="1" si="38">IF(ISBLANK(D352),"",D352)</f>
        <v/>
      </c>
      <c r="F352" s="129"/>
      <c r="G352" s="100"/>
      <c r="H352" s="160" t="str" cm="1">
        <f t="array" aca="1" ref="H352" ca="1">IF(D352="","",INDIRECT("各月内訳表!R" &amp; 17+15*(B351-1)))</f>
        <v/>
      </c>
      <c r="I352" s="161"/>
      <c r="J352" s="162"/>
      <c r="K352" s="77"/>
      <c r="M352" s="93" t="str">
        <f>IF(F352="","",IF(入力ボックス!$C$7&lt;F352,"完了日より後",IF(#REF!&gt;F352,"発注と支払の日付が前後","○")))</f>
        <v/>
      </c>
    </row>
    <row r="353" spans="2:13" ht="14.25" customHeight="1">
      <c r="C353" s="83" t="str">
        <f ca="1">IF($D353="","","1-" &amp; $B351 &amp; "_"&amp;各月内訳表!G$8)</f>
        <v/>
      </c>
      <c r="D353" s="84" t="str" cm="1">
        <f t="array" aca="1" ref="D353" ca="1">IF(INDIRECT("各月内訳表!G" &amp; 17+15*(B351-1))="","",INDIRECT("各月内訳表!G" &amp; 17+15*(B351-1)))</f>
        <v/>
      </c>
      <c r="E353" s="84" t="str">
        <f t="shared" ca="1" si="38"/>
        <v/>
      </c>
      <c r="F353" s="76"/>
      <c r="G353" s="97"/>
      <c r="H353" s="160" t="str" cm="1">
        <f t="array" aca="1" ref="H353" ca="1">IF(D353="","",INDIRECT("各月内訳表!S" &amp; 17+15*(B351-1)))</f>
        <v/>
      </c>
      <c r="I353" s="161"/>
      <c r="J353" s="162"/>
      <c r="K353" s="77"/>
      <c r="M353" s="93" t="str">
        <f>IF(F353="","",IF(入力ボックス!$C$7&lt;F353,"完了日より後",IF(#REF!&gt;F353,"発注と支払の日付が前後","○")))</f>
        <v/>
      </c>
    </row>
    <row r="354" spans="2:13" ht="14.25" customHeight="1">
      <c r="C354" s="83" t="str">
        <f ca="1">IF($D354="","","1-" &amp; $B351 &amp; "_"&amp;各月内訳表!H$8)</f>
        <v/>
      </c>
      <c r="D354" s="84" t="str" cm="1">
        <f t="array" aca="1" ref="D354" ca="1">IF(INDIRECT("各月内訳表!H" &amp; 17+15*(B351-1))="","",INDIRECT("各月内訳表!H" &amp; 17+15*(B351-1)))</f>
        <v/>
      </c>
      <c r="E354" s="84" t="str">
        <f t="shared" ca="1" si="38"/>
        <v/>
      </c>
      <c r="F354" s="76"/>
      <c r="G354" s="97"/>
      <c r="H354" s="160" t="str" cm="1">
        <f t="array" aca="1" ref="H354" ca="1">IF(D354="","",INDIRECT("各月内訳表!T" &amp; 17+15*(B351-1)))</f>
        <v/>
      </c>
      <c r="I354" s="161"/>
      <c r="J354" s="162"/>
      <c r="K354" s="77"/>
      <c r="M354" s="93" t="str">
        <f>IF(F354="","",IF(入力ボックス!$C$7&lt;F354,"完了日より後",IF(#REF!&gt;F354,"発注と支払の日付が前後","○")))</f>
        <v/>
      </c>
    </row>
    <row r="355" spans="2:13" ht="14.25" customHeight="1">
      <c r="C355" s="83" t="str">
        <f ca="1">IF($D355="","","1-" &amp; $B351 &amp; "_"&amp;各月内訳表!I$8)</f>
        <v/>
      </c>
      <c r="D355" s="84" t="str" cm="1">
        <f t="array" aca="1" ref="D355" ca="1">IF(INDIRECT("各月内訳表!I" &amp; 17+15*(B351-1))="","",INDIRECT("各月内訳表!I" &amp; 17+15*(B351-1)))</f>
        <v/>
      </c>
      <c r="E355" s="84" t="str">
        <f t="shared" ca="1" si="38"/>
        <v/>
      </c>
      <c r="F355" s="76"/>
      <c r="G355" s="97"/>
      <c r="H355" s="160" t="str" cm="1">
        <f t="array" aca="1" ref="H355" ca="1">IF(D355="","",INDIRECT("各月内訳表!U" &amp; 17+15*(B351-1)))</f>
        <v/>
      </c>
      <c r="I355" s="161"/>
      <c r="J355" s="162"/>
      <c r="K355" s="77"/>
      <c r="M355" s="93" t="str">
        <f>IF(F355="","",IF(入力ボックス!$C$7&lt;F355,"完了日より後",IF(#REF!&gt;F355,"発注と支払の日付が前後","○")))</f>
        <v/>
      </c>
    </row>
    <row r="356" spans="2:13" ht="14.25" customHeight="1">
      <c r="C356" s="83" t="str">
        <f ca="1">IF($D356="","","1-" &amp; $B351 &amp; "_"&amp;各月内訳表!J$8)</f>
        <v/>
      </c>
      <c r="D356" s="84" t="str" cm="1">
        <f t="array" aca="1" ref="D356" ca="1">IF(INDIRECT("各月内訳表!J" &amp; 17+15*(B351-1))="","",INDIRECT("各月内訳表!J" &amp; 17+15*(B351-1)))</f>
        <v/>
      </c>
      <c r="E356" s="84" t="str">
        <f t="shared" ca="1" si="38"/>
        <v/>
      </c>
      <c r="F356" s="76"/>
      <c r="G356" s="97"/>
      <c r="H356" s="160" t="str" cm="1">
        <f t="array" aca="1" ref="H356" ca="1">IF(D356="","",INDIRECT("各月内訳表!V" &amp; 17+15*(B351-1)))</f>
        <v/>
      </c>
      <c r="I356" s="161"/>
      <c r="J356" s="162"/>
      <c r="K356" s="77"/>
      <c r="M356" s="93" t="str">
        <f>IF(F356="","",IF(入力ボックス!$C$7&lt;F356,"完了日より後",IF(#REF!&gt;F356,"発注と支払の日付が前後","○")))</f>
        <v/>
      </c>
    </row>
    <row r="357" spans="2:13" ht="14.25" customHeight="1">
      <c r="C357" s="83" t="str">
        <f ca="1">IF($D357="","","1-" &amp; $B351 &amp; "_"&amp;各月内訳表!K$8)</f>
        <v/>
      </c>
      <c r="D357" s="84" t="str" cm="1">
        <f t="array" aca="1" ref="D357" ca="1">IF(INDIRECT("各月内訳表!K" &amp; 17+15*(B351-1))="","",INDIRECT("各月内訳表!K" &amp; 17+15*(B351-1)))</f>
        <v/>
      </c>
      <c r="E357" s="84" t="str">
        <f t="shared" ca="1" si="38"/>
        <v/>
      </c>
      <c r="F357" s="76"/>
      <c r="G357" s="97"/>
      <c r="H357" s="160" t="str" cm="1">
        <f t="array" aca="1" ref="H357" ca="1">IF(D357="","",INDIRECT("各月内訳表!W" &amp; 17+15*(B351-1)))</f>
        <v/>
      </c>
      <c r="I357" s="161"/>
      <c r="J357" s="162"/>
      <c r="K357" s="77"/>
      <c r="M357" s="93" t="str">
        <f>IF(F357="","",IF(入力ボックス!$C$7&lt;F357,"完了日より後",IF(#REF!&gt;F357,"発注と支払の日付が前後","○")))</f>
        <v/>
      </c>
    </row>
    <row r="358" spans="2:13" ht="14.25" customHeight="1">
      <c r="C358" s="85" t="str">
        <f ca="1">IF($D358="","","1-" &amp; $B351 &amp; "_"&amp;各月内訳表!L$8)</f>
        <v/>
      </c>
      <c r="D358" s="86" t="str" cm="1">
        <f t="array" aca="1" ref="D358" ca="1">IF(INDIRECT("各月内訳表!L" &amp; 17+15*(B351-1))="","",INDIRECT("各月内訳表!L" &amp; 17+15*(B351-1)))</f>
        <v/>
      </c>
      <c r="E358" s="86" t="str">
        <f t="shared" ca="1" si="38"/>
        <v/>
      </c>
      <c r="F358" s="76"/>
      <c r="G358" s="98"/>
      <c r="H358" s="160" t="str" cm="1">
        <f t="array" aca="1" ref="H358" ca="1">IF(D358="","",INDIRECT("各月内訳表!X" &amp; 17+15*(B351-1)))</f>
        <v/>
      </c>
      <c r="I358" s="161"/>
      <c r="J358" s="162"/>
      <c r="K358" s="77"/>
      <c r="M358" s="93" t="str">
        <f>IF(F358="","",IF(入力ボックス!$C$7&lt;F358,"完了日より後",IF(#REF!&gt;F358,"発注と支払の日付が前後","○")))</f>
        <v/>
      </c>
    </row>
    <row r="359" spans="2:13" ht="14.25" customHeight="1">
      <c r="C359" s="87"/>
      <c r="D359" s="88"/>
      <c r="E359" s="88"/>
      <c r="F359" s="89"/>
      <c r="G359" s="99"/>
      <c r="H359" s="154"/>
      <c r="I359" s="155"/>
      <c r="J359" s="156"/>
      <c r="K359" s="88"/>
      <c r="M359" s="93" t="str">
        <f>IF(F359="","",IF(入力ボックス!$C$7&lt;F359,"完了日より後",IF(#REF!&gt;F359,"発注と支払の日付が前後","○")))</f>
        <v/>
      </c>
    </row>
    <row r="360" spans="2:13" ht="14.25" customHeight="1">
      <c r="B360" s="45">
        <f>B351+1</f>
        <v>40</v>
      </c>
      <c r="C360" s="81" t="str">
        <f ca="1">IF($D360="","","1-" &amp; $B360 &amp; "_"&amp;各月内訳表!E$8)</f>
        <v/>
      </c>
      <c r="D360" s="82" t="str" cm="1">
        <f t="array" aca="1" ref="D360" ca="1">IF(INDIRECT("各月内訳表!E" &amp; 17+15*(B360-1))="","",INDIRECT("各月内訳表!E" &amp; 17+15*(B360-1)))</f>
        <v/>
      </c>
      <c r="E360" s="82" t="str">
        <f ca="1">IF(ISBLANK(D360),"",D360)</f>
        <v/>
      </c>
      <c r="F360" s="128"/>
      <c r="G360" s="96" t="str" cm="1">
        <f t="array" aca="1" ref="G360" ca="1">IF(INDIRECT("各月内訳表!E"&amp;5+15*(B360-1))="","",HYPERLINK("#各月内訳表!E"&amp;5+15*(B360-1),INDIRECT("各月内訳表!E"&amp;5+15*(B360-1))))</f>
        <v/>
      </c>
      <c r="H360" s="163" t="str" cm="1">
        <f t="array" aca="1" ref="H360" ca="1">IF(D360="","",INDIRECT("各月内訳表!Q" &amp; 17+15*(B360-1)))</f>
        <v/>
      </c>
      <c r="I360" s="164"/>
      <c r="J360" s="165"/>
      <c r="K360" s="77"/>
      <c r="M360" s="93" t="str">
        <f>IF(F360="","",IF(入力ボックス!$C$8&lt;F360,"完了日より後",IF(#REF!&gt;F360,"発注と支払の日付が前後","○")))</f>
        <v/>
      </c>
    </row>
    <row r="361" spans="2:13" ht="14.25" customHeight="1">
      <c r="C361" s="83" t="str">
        <f ca="1">IF($D361="","","1-" &amp; $B360 &amp; "_"&amp;各月内訳表!F$8)</f>
        <v/>
      </c>
      <c r="D361" s="84" t="str" cm="1">
        <f t="array" aca="1" ref="D361" ca="1">IF(INDIRECT("各月内訳表!F" &amp; 17+15*(B360-1))="","",INDIRECT("各月内訳表!F" &amp; 17+15*(B360-1)))</f>
        <v/>
      </c>
      <c r="E361" s="84" t="str">
        <f t="shared" ref="E361:E367" ca="1" si="39">IF(ISBLANK(D361),"",D361)</f>
        <v/>
      </c>
      <c r="F361" s="129"/>
      <c r="G361" s="100"/>
      <c r="H361" s="160" t="str" cm="1">
        <f t="array" aca="1" ref="H361" ca="1">IF(D361="","",INDIRECT("各月内訳表!R" &amp; 17+15*(B360-1)))</f>
        <v/>
      </c>
      <c r="I361" s="161"/>
      <c r="J361" s="162"/>
      <c r="K361" s="77"/>
      <c r="M361" s="93" t="str">
        <f>IF(F361="","",IF(入力ボックス!$C$7&lt;F361,"完了日より後",IF(#REF!&gt;F361,"発注と支払の日付が前後","○")))</f>
        <v/>
      </c>
    </row>
    <row r="362" spans="2:13" ht="14.25" customHeight="1">
      <c r="C362" s="83" t="str">
        <f ca="1">IF($D362="","","1-" &amp; $B360 &amp; "_"&amp;各月内訳表!G$8)</f>
        <v/>
      </c>
      <c r="D362" s="84" t="str" cm="1">
        <f t="array" aca="1" ref="D362" ca="1">IF(INDIRECT("各月内訳表!G" &amp; 17+15*(B360-1))="","",INDIRECT("各月内訳表!G" &amp; 17+15*(B360-1)))</f>
        <v/>
      </c>
      <c r="E362" s="84" t="str">
        <f t="shared" ca="1" si="39"/>
        <v/>
      </c>
      <c r="F362" s="76"/>
      <c r="G362" s="97"/>
      <c r="H362" s="160" t="str" cm="1">
        <f t="array" aca="1" ref="H362" ca="1">IF(D362="","",INDIRECT("各月内訳表!S" &amp; 17+15*(B360-1)))</f>
        <v/>
      </c>
      <c r="I362" s="161"/>
      <c r="J362" s="162"/>
      <c r="K362" s="77"/>
      <c r="M362" s="93" t="str">
        <f>IF(F362="","",IF(入力ボックス!$C$7&lt;F362,"完了日より後",IF(#REF!&gt;F362,"発注と支払の日付が前後","○")))</f>
        <v/>
      </c>
    </row>
    <row r="363" spans="2:13" ht="14.25" customHeight="1">
      <c r="C363" s="83" t="str">
        <f ca="1">IF($D363="","","1-" &amp; $B360 &amp; "_"&amp;各月内訳表!H$8)</f>
        <v/>
      </c>
      <c r="D363" s="84" t="str" cm="1">
        <f t="array" aca="1" ref="D363" ca="1">IF(INDIRECT("各月内訳表!H" &amp; 17+15*(B360-1))="","",INDIRECT("各月内訳表!H" &amp; 17+15*(B360-1)))</f>
        <v/>
      </c>
      <c r="E363" s="84" t="str">
        <f t="shared" ca="1" si="39"/>
        <v/>
      </c>
      <c r="F363" s="76"/>
      <c r="G363" s="97"/>
      <c r="H363" s="160" t="str" cm="1">
        <f t="array" aca="1" ref="H363" ca="1">IF(D363="","",INDIRECT("各月内訳表!T" &amp; 17+15*(B360-1)))</f>
        <v/>
      </c>
      <c r="I363" s="161"/>
      <c r="J363" s="162"/>
      <c r="K363" s="77"/>
      <c r="M363" s="93" t="str">
        <f>IF(F363="","",IF(入力ボックス!$C$7&lt;F363,"完了日より後",IF(#REF!&gt;F363,"発注と支払の日付が前後","○")))</f>
        <v/>
      </c>
    </row>
    <row r="364" spans="2:13" ht="14.25" customHeight="1">
      <c r="C364" s="83" t="str">
        <f ca="1">IF($D364="","","1-" &amp; $B360 &amp; "_"&amp;各月内訳表!I$8)</f>
        <v/>
      </c>
      <c r="D364" s="84" t="str" cm="1">
        <f t="array" aca="1" ref="D364" ca="1">IF(INDIRECT("各月内訳表!I" &amp; 17+15*(B360-1))="","",INDIRECT("各月内訳表!I" &amp; 17+15*(B360-1)))</f>
        <v/>
      </c>
      <c r="E364" s="84" t="str">
        <f t="shared" ca="1" si="39"/>
        <v/>
      </c>
      <c r="F364" s="76"/>
      <c r="G364" s="97"/>
      <c r="H364" s="160" t="str" cm="1">
        <f t="array" aca="1" ref="H364" ca="1">IF(D364="","",INDIRECT("各月内訳表!U" &amp; 17+15*(B360-1)))</f>
        <v/>
      </c>
      <c r="I364" s="161"/>
      <c r="J364" s="162"/>
      <c r="K364" s="77"/>
      <c r="M364" s="93" t="str">
        <f>IF(F364="","",IF(入力ボックス!$C$7&lt;F364,"完了日より後",IF(#REF!&gt;F364,"発注と支払の日付が前後","○")))</f>
        <v/>
      </c>
    </row>
    <row r="365" spans="2:13" ht="14.25" customHeight="1">
      <c r="C365" s="83" t="str">
        <f ca="1">IF($D365="","","1-" &amp; $B360 &amp; "_"&amp;各月内訳表!J$8)</f>
        <v/>
      </c>
      <c r="D365" s="84" t="str" cm="1">
        <f t="array" aca="1" ref="D365" ca="1">IF(INDIRECT("各月内訳表!J" &amp; 17+15*(B360-1))="","",INDIRECT("各月内訳表!J" &amp; 17+15*(B360-1)))</f>
        <v/>
      </c>
      <c r="E365" s="84" t="str">
        <f t="shared" ca="1" si="39"/>
        <v/>
      </c>
      <c r="F365" s="76"/>
      <c r="G365" s="97"/>
      <c r="H365" s="160" t="str" cm="1">
        <f t="array" aca="1" ref="H365" ca="1">IF(D365="","",INDIRECT("各月内訳表!V" &amp; 17+15*(B360-1)))</f>
        <v/>
      </c>
      <c r="I365" s="161"/>
      <c r="J365" s="162"/>
      <c r="K365" s="77"/>
      <c r="M365" s="93" t="str">
        <f>IF(F365="","",IF(入力ボックス!$C$7&lt;F365,"完了日より後",IF(#REF!&gt;F365,"発注と支払の日付が前後","○")))</f>
        <v/>
      </c>
    </row>
    <row r="366" spans="2:13" ht="14.25" customHeight="1">
      <c r="C366" s="83" t="str">
        <f ca="1">IF($D366="","","1-" &amp; $B360 &amp; "_"&amp;各月内訳表!K$8)</f>
        <v/>
      </c>
      <c r="D366" s="84" t="str" cm="1">
        <f t="array" aca="1" ref="D366" ca="1">IF(INDIRECT("各月内訳表!K" &amp; 17+15*(B360-1))="","",INDIRECT("各月内訳表!K" &amp; 17+15*(B360-1)))</f>
        <v/>
      </c>
      <c r="E366" s="84" t="str">
        <f t="shared" ca="1" si="39"/>
        <v/>
      </c>
      <c r="F366" s="76"/>
      <c r="G366" s="97"/>
      <c r="H366" s="160" t="str" cm="1">
        <f t="array" aca="1" ref="H366" ca="1">IF(D366="","",INDIRECT("各月内訳表!W" &amp; 17+15*(B360-1)))</f>
        <v/>
      </c>
      <c r="I366" s="161"/>
      <c r="J366" s="162"/>
      <c r="K366" s="77"/>
      <c r="M366" s="93" t="str">
        <f>IF(F366="","",IF(入力ボックス!$C$7&lt;F366,"完了日より後",IF(#REF!&gt;F366,"発注と支払の日付が前後","○")))</f>
        <v/>
      </c>
    </row>
    <row r="367" spans="2:13" ht="14.25" customHeight="1">
      <c r="C367" s="85" t="str">
        <f ca="1">IF($D367="","","1-" &amp; $B360 &amp; "_"&amp;各月内訳表!L$8)</f>
        <v/>
      </c>
      <c r="D367" s="86" t="str" cm="1">
        <f t="array" aca="1" ref="D367" ca="1">IF(INDIRECT("各月内訳表!L" &amp; 17+15*(B360-1))="","",INDIRECT("各月内訳表!L" &amp; 17+15*(B360-1)))</f>
        <v/>
      </c>
      <c r="E367" s="86" t="str">
        <f t="shared" ca="1" si="39"/>
        <v/>
      </c>
      <c r="F367" s="76"/>
      <c r="G367" s="98"/>
      <c r="H367" s="160" t="str" cm="1">
        <f t="array" aca="1" ref="H367" ca="1">IF(D367="","",INDIRECT("各月内訳表!X" &amp; 17+15*(B360-1)))</f>
        <v/>
      </c>
      <c r="I367" s="161"/>
      <c r="J367" s="162"/>
      <c r="K367" s="77"/>
      <c r="M367" s="93" t="str">
        <f>IF(F367="","",IF(入力ボックス!$C$7&lt;F367,"完了日より後",IF(#REF!&gt;F367,"発注と支払の日付が前後","○")))</f>
        <v/>
      </c>
    </row>
    <row r="368" spans="2:13" ht="14.25" customHeight="1">
      <c r="C368" s="87"/>
      <c r="D368" s="88"/>
      <c r="E368" s="88"/>
      <c r="F368" s="89"/>
      <c r="G368" s="99"/>
      <c r="H368" s="154"/>
      <c r="I368" s="155"/>
      <c r="J368" s="156"/>
      <c r="K368" s="88"/>
      <c r="M368" s="93" t="str">
        <f>IF(F368="","",IF(入力ボックス!$C$7&lt;F368,"完了日より後",IF(#REF!&gt;F368,"発注と支払の日付が前後","○")))</f>
        <v/>
      </c>
    </row>
    <row r="369" spans="2:13" ht="14.25" customHeight="1">
      <c r="B369" s="45">
        <f>B360+1</f>
        <v>41</v>
      </c>
      <c r="C369" s="81" t="str">
        <f ca="1">IF($D369="","","1-" &amp; $B369 &amp; "_"&amp;各月内訳表!E$8)</f>
        <v/>
      </c>
      <c r="D369" s="82" t="str" cm="1">
        <f t="array" aca="1" ref="D369" ca="1">IF(INDIRECT("各月内訳表!E" &amp; 17+15*(B369-1))="","",INDIRECT("各月内訳表!E" &amp; 17+15*(B369-1)))</f>
        <v/>
      </c>
      <c r="E369" s="82" t="str">
        <f ca="1">IF(ISBLANK(D369),"",D369)</f>
        <v/>
      </c>
      <c r="F369" s="128"/>
      <c r="G369" s="96" t="str" cm="1">
        <f t="array" aca="1" ref="G369" ca="1">IF(INDIRECT("各月内訳表!E"&amp;5+15*(B369-1))="","",HYPERLINK("#各月内訳表!E"&amp;5+15*(B369-1),INDIRECT("各月内訳表!E"&amp;5+15*(B369-1))))</f>
        <v/>
      </c>
      <c r="H369" s="163" t="str" cm="1">
        <f t="array" aca="1" ref="H369" ca="1">IF(D369="","",INDIRECT("各月内訳表!Q" &amp; 17+15*(B369-1)))</f>
        <v/>
      </c>
      <c r="I369" s="164"/>
      <c r="J369" s="165"/>
      <c r="K369" s="77"/>
      <c r="M369" s="93" t="str">
        <f>IF(F369="","",IF(入力ボックス!$C$8&lt;F369,"完了日より後",IF(#REF!&gt;F369,"発注と支払の日付が前後","○")))</f>
        <v/>
      </c>
    </row>
    <row r="370" spans="2:13" ht="14.25" customHeight="1">
      <c r="C370" s="83" t="str">
        <f ca="1">IF($D370="","","1-" &amp; $B369 &amp; "_"&amp;各月内訳表!F$8)</f>
        <v/>
      </c>
      <c r="D370" s="84" t="str" cm="1">
        <f t="array" aca="1" ref="D370" ca="1">IF(INDIRECT("各月内訳表!F" &amp; 17+15*(B369-1))="","",INDIRECT("各月内訳表!F" &amp; 17+15*(B369-1)))</f>
        <v/>
      </c>
      <c r="E370" s="84" t="str">
        <f t="shared" ref="E370:E376" ca="1" si="40">IF(ISBLANK(D370),"",D370)</f>
        <v/>
      </c>
      <c r="F370" s="129"/>
      <c r="G370" s="100"/>
      <c r="H370" s="160" t="str" cm="1">
        <f t="array" aca="1" ref="H370" ca="1">IF(D370="","",INDIRECT("各月内訳表!R" &amp; 17+15*(B369-1)))</f>
        <v/>
      </c>
      <c r="I370" s="161"/>
      <c r="J370" s="162"/>
      <c r="K370" s="77"/>
      <c r="M370" s="93" t="str">
        <f>IF(F370="","",IF(入力ボックス!$C$7&lt;F370,"完了日より後",IF(#REF!&gt;F370,"発注と支払の日付が前後","○")))</f>
        <v/>
      </c>
    </row>
    <row r="371" spans="2:13" ht="14.25" customHeight="1">
      <c r="C371" s="83" t="str">
        <f ca="1">IF($D371="","","1-" &amp; $B369 &amp; "_"&amp;各月内訳表!G$8)</f>
        <v/>
      </c>
      <c r="D371" s="84" t="str" cm="1">
        <f t="array" aca="1" ref="D371" ca="1">IF(INDIRECT("各月内訳表!G" &amp; 17+15*(B369-1))="","",INDIRECT("各月内訳表!G" &amp; 17+15*(B369-1)))</f>
        <v/>
      </c>
      <c r="E371" s="84" t="str">
        <f t="shared" ca="1" si="40"/>
        <v/>
      </c>
      <c r="F371" s="76"/>
      <c r="G371" s="97"/>
      <c r="H371" s="160" t="str" cm="1">
        <f t="array" aca="1" ref="H371" ca="1">IF(D371="","",INDIRECT("各月内訳表!S" &amp; 17+15*(B369-1)))</f>
        <v/>
      </c>
      <c r="I371" s="161"/>
      <c r="J371" s="162"/>
      <c r="K371" s="77"/>
      <c r="M371" s="93" t="str">
        <f>IF(F371="","",IF(入力ボックス!$C$7&lt;F371,"完了日より後",IF(#REF!&gt;F371,"発注と支払の日付が前後","○")))</f>
        <v/>
      </c>
    </row>
    <row r="372" spans="2:13" ht="14.25" customHeight="1">
      <c r="C372" s="83" t="str">
        <f ca="1">IF($D372="","","1-" &amp; $B369 &amp; "_"&amp;各月内訳表!H$8)</f>
        <v/>
      </c>
      <c r="D372" s="84" t="str" cm="1">
        <f t="array" aca="1" ref="D372" ca="1">IF(INDIRECT("各月内訳表!H" &amp; 17+15*(B369-1))="","",INDIRECT("各月内訳表!H" &amp; 17+15*(B369-1)))</f>
        <v/>
      </c>
      <c r="E372" s="84" t="str">
        <f t="shared" ca="1" si="40"/>
        <v/>
      </c>
      <c r="F372" s="76"/>
      <c r="G372" s="97"/>
      <c r="H372" s="160" t="str" cm="1">
        <f t="array" aca="1" ref="H372" ca="1">IF(D372="","",INDIRECT("各月内訳表!T" &amp; 17+15*(B369-1)))</f>
        <v/>
      </c>
      <c r="I372" s="161"/>
      <c r="J372" s="162"/>
      <c r="K372" s="77"/>
      <c r="M372" s="93" t="str">
        <f>IF(F372="","",IF(入力ボックス!$C$7&lt;F372,"完了日より後",IF(#REF!&gt;F372,"発注と支払の日付が前後","○")))</f>
        <v/>
      </c>
    </row>
    <row r="373" spans="2:13" ht="14.25" customHeight="1">
      <c r="C373" s="83" t="str">
        <f ca="1">IF($D373="","","1-" &amp; $B369 &amp; "_"&amp;各月内訳表!I$8)</f>
        <v/>
      </c>
      <c r="D373" s="84" t="str" cm="1">
        <f t="array" aca="1" ref="D373" ca="1">IF(INDIRECT("各月内訳表!I" &amp; 17+15*(B369-1))="","",INDIRECT("各月内訳表!I" &amp; 17+15*(B369-1)))</f>
        <v/>
      </c>
      <c r="E373" s="84" t="str">
        <f t="shared" ca="1" si="40"/>
        <v/>
      </c>
      <c r="F373" s="76"/>
      <c r="G373" s="97"/>
      <c r="H373" s="160" t="str" cm="1">
        <f t="array" aca="1" ref="H373" ca="1">IF(D373="","",INDIRECT("各月内訳表!U" &amp; 17+15*(B369-1)))</f>
        <v/>
      </c>
      <c r="I373" s="161"/>
      <c r="J373" s="162"/>
      <c r="K373" s="77"/>
      <c r="M373" s="93" t="str">
        <f>IF(F373="","",IF(入力ボックス!$C$7&lt;F373,"完了日より後",IF(#REF!&gt;F373,"発注と支払の日付が前後","○")))</f>
        <v/>
      </c>
    </row>
    <row r="374" spans="2:13" ht="14.25" customHeight="1">
      <c r="C374" s="83" t="str">
        <f ca="1">IF($D374="","","1-" &amp; $B369 &amp; "_"&amp;各月内訳表!J$8)</f>
        <v/>
      </c>
      <c r="D374" s="84" t="str" cm="1">
        <f t="array" aca="1" ref="D374" ca="1">IF(INDIRECT("各月内訳表!J" &amp; 17+15*(B369-1))="","",INDIRECT("各月内訳表!J" &amp; 17+15*(B369-1)))</f>
        <v/>
      </c>
      <c r="E374" s="84" t="str">
        <f t="shared" ca="1" si="40"/>
        <v/>
      </c>
      <c r="F374" s="76"/>
      <c r="G374" s="97"/>
      <c r="H374" s="160" t="str" cm="1">
        <f t="array" aca="1" ref="H374" ca="1">IF(D374="","",INDIRECT("各月内訳表!V" &amp; 17+15*(B369-1)))</f>
        <v/>
      </c>
      <c r="I374" s="161"/>
      <c r="J374" s="162"/>
      <c r="K374" s="77"/>
      <c r="M374" s="93" t="str">
        <f>IF(F374="","",IF(入力ボックス!$C$7&lt;F374,"完了日より後",IF(#REF!&gt;F374,"発注と支払の日付が前後","○")))</f>
        <v/>
      </c>
    </row>
    <row r="375" spans="2:13" ht="14.25" customHeight="1">
      <c r="C375" s="83" t="str">
        <f ca="1">IF($D375="","","1-" &amp; $B369 &amp; "_"&amp;各月内訳表!K$8)</f>
        <v/>
      </c>
      <c r="D375" s="84" t="str" cm="1">
        <f t="array" aca="1" ref="D375" ca="1">IF(INDIRECT("各月内訳表!K" &amp; 17+15*(B369-1))="","",INDIRECT("各月内訳表!K" &amp; 17+15*(B369-1)))</f>
        <v/>
      </c>
      <c r="E375" s="84" t="str">
        <f t="shared" ca="1" si="40"/>
        <v/>
      </c>
      <c r="F375" s="76"/>
      <c r="G375" s="97"/>
      <c r="H375" s="160" t="str" cm="1">
        <f t="array" aca="1" ref="H375" ca="1">IF(D375="","",INDIRECT("各月内訳表!W" &amp; 17+15*(B369-1)))</f>
        <v/>
      </c>
      <c r="I375" s="161"/>
      <c r="J375" s="162"/>
      <c r="K375" s="77"/>
      <c r="M375" s="93" t="str">
        <f>IF(F375="","",IF(入力ボックス!$C$7&lt;F375,"完了日より後",IF(#REF!&gt;F375,"発注と支払の日付が前後","○")))</f>
        <v/>
      </c>
    </row>
    <row r="376" spans="2:13" ht="14.25" customHeight="1">
      <c r="C376" s="85" t="str">
        <f ca="1">IF($D376="","","1-" &amp; $B369 &amp; "_"&amp;各月内訳表!L$8)</f>
        <v/>
      </c>
      <c r="D376" s="86" t="str" cm="1">
        <f t="array" aca="1" ref="D376" ca="1">IF(INDIRECT("各月内訳表!L" &amp; 17+15*(B369-1))="","",INDIRECT("各月内訳表!L" &amp; 17+15*(B369-1)))</f>
        <v/>
      </c>
      <c r="E376" s="86" t="str">
        <f t="shared" ca="1" si="40"/>
        <v/>
      </c>
      <c r="F376" s="76"/>
      <c r="G376" s="98"/>
      <c r="H376" s="160" t="str" cm="1">
        <f t="array" aca="1" ref="H376" ca="1">IF(D376="","",INDIRECT("各月内訳表!X" &amp; 17+15*(B369-1)))</f>
        <v/>
      </c>
      <c r="I376" s="161"/>
      <c r="J376" s="162"/>
      <c r="K376" s="77"/>
      <c r="M376" s="93" t="str">
        <f>IF(F376="","",IF(入力ボックス!$C$7&lt;F376,"完了日より後",IF(#REF!&gt;F376,"発注と支払の日付が前後","○")))</f>
        <v/>
      </c>
    </row>
    <row r="377" spans="2:13" ht="14.25" customHeight="1">
      <c r="C377" s="87"/>
      <c r="D377" s="88"/>
      <c r="E377" s="88"/>
      <c r="F377" s="89"/>
      <c r="G377" s="99"/>
      <c r="H377" s="154"/>
      <c r="I377" s="155"/>
      <c r="J377" s="156"/>
      <c r="K377" s="88"/>
      <c r="M377" s="93" t="str">
        <f>IF(F377="","",IF(入力ボックス!$C$7&lt;F377,"完了日より後",IF(#REF!&gt;F377,"発注と支払の日付が前後","○")))</f>
        <v/>
      </c>
    </row>
    <row r="378" spans="2:13" ht="14.25" customHeight="1">
      <c r="B378" s="45">
        <f>B369+1</f>
        <v>42</v>
      </c>
      <c r="C378" s="81" t="str">
        <f ca="1">IF($D378="","","1-" &amp; $B378 &amp; "_"&amp;各月内訳表!E$8)</f>
        <v/>
      </c>
      <c r="D378" s="82" t="str" cm="1">
        <f t="array" aca="1" ref="D378" ca="1">IF(INDIRECT("各月内訳表!E" &amp; 17+15*(B378-1))="","",INDIRECT("各月内訳表!E" &amp; 17+15*(B378-1)))</f>
        <v/>
      </c>
      <c r="E378" s="82" t="str">
        <f ca="1">IF(ISBLANK(D378),"",D378)</f>
        <v/>
      </c>
      <c r="F378" s="128"/>
      <c r="G378" s="96" t="str" cm="1">
        <f t="array" aca="1" ref="G378" ca="1">IF(INDIRECT("各月内訳表!E"&amp;5+15*(B378-1))="","",HYPERLINK("#各月内訳表!E"&amp;5+15*(B378-1),INDIRECT("各月内訳表!E"&amp;5+15*(B378-1))))</f>
        <v/>
      </c>
      <c r="H378" s="163" t="str" cm="1">
        <f t="array" aca="1" ref="H378" ca="1">IF(D378="","",INDIRECT("各月内訳表!Q" &amp; 17+15*(B378-1)))</f>
        <v/>
      </c>
      <c r="I378" s="164"/>
      <c r="J378" s="165"/>
      <c r="K378" s="77"/>
      <c r="M378" s="93" t="str">
        <f>IF(F378="","",IF(入力ボックス!$C$8&lt;F378,"完了日より後",IF(#REF!&gt;F378,"発注と支払の日付が前後","○")))</f>
        <v/>
      </c>
    </row>
    <row r="379" spans="2:13" ht="14.25" customHeight="1">
      <c r="C379" s="83" t="str">
        <f ca="1">IF($D379="","","1-" &amp; $B378 &amp; "_"&amp;各月内訳表!F$8)</f>
        <v/>
      </c>
      <c r="D379" s="84" t="str" cm="1">
        <f t="array" aca="1" ref="D379" ca="1">IF(INDIRECT("各月内訳表!F" &amp; 17+15*(B378-1))="","",INDIRECT("各月内訳表!F" &amp; 17+15*(B378-1)))</f>
        <v/>
      </c>
      <c r="E379" s="84" t="str">
        <f t="shared" ref="E379:E385" ca="1" si="41">IF(ISBLANK(D379),"",D379)</f>
        <v/>
      </c>
      <c r="F379" s="129"/>
      <c r="G379" s="100"/>
      <c r="H379" s="160" t="str" cm="1">
        <f t="array" aca="1" ref="H379" ca="1">IF(D379="","",INDIRECT("各月内訳表!R" &amp; 17+15*(B378-1)))</f>
        <v/>
      </c>
      <c r="I379" s="161"/>
      <c r="J379" s="162"/>
      <c r="K379" s="77"/>
      <c r="M379" s="93" t="str">
        <f>IF(F379="","",IF(入力ボックス!$C$7&lt;F379,"完了日より後",IF(#REF!&gt;F379,"発注と支払の日付が前後","○")))</f>
        <v/>
      </c>
    </row>
    <row r="380" spans="2:13" ht="14.25" customHeight="1">
      <c r="C380" s="83" t="str">
        <f ca="1">IF($D380="","","1-" &amp; $B378 &amp; "_"&amp;各月内訳表!G$8)</f>
        <v/>
      </c>
      <c r="D380" s="84" t="str" cm="1">
        <f t="array" aca="1" ref="D380" ca="1">IF(INDIRECT("各月内訳表!G" &amp; 17+15*(B378-1))="","",INDIRECT("各月内訳表!G" &amp; 17+15*(B378-1)))</f>
        <v/>
      </c>
      <c r="E380" s="84" t="str">
        <f t="shared" ca="1" si="41"/>
        <v/>
      </c>
      <c r="F380" s="76"/>
      <c r="G380" s="97"/>
      <c r="H380" s="160" t="str" cm="1">
        <f t="array" aca="1" ref="H380" ca="1">IF(D380="","",INDIRECT("各月内訳表!S" &amp; 17+15*(B378-1)))</f>
        <v/>
      </c>
      <c r="I380" s="161"/>
      <c r="J380" s="162"/>
      <c r="K380" s="77"/>
      <c r="M380" s="93" t="str">
        <f>IF(F380="","",IF(入力ボックス!$C$7&lt;F380,"完了日より後",IF(#REF!&gt;F380,"発注と支払の日付が前後","○")))</f>
        <v/>
      </c>
    </row>
    <row r="381" spans="2:13" ht="14.25" customHeight="1">
      <c r="C381" s="83" t="str">
        <f ca="1">IF($D381="","","1-" &amp; $B378 &amp; "_"&amp;各月内訳表!H$8)</f>
        <v/>
      </c>
      <c r="D381" s="84" t="str" cm="1">
        <f t="array" aca="1" ref="D381" ca="1">IF(INDIRECT("各月内訳表!H" &amp; 17+15*(B378-1))="","",INDIRECT("各月内訳表!H" &amp; 17+15*(B378-1)))</f>
        <v/>
      </c>
      <c r="E381" s="84" t="str">
        <f t="shared" ca="1" si="41"/>
        <v/>
      </c>
      <c r="F381" s="76"/>
      <c r="G381" s="97"/>
      <c r="H381" s="160" t="str" cm="1">
        <f t="array" aca="1" ref="H381" ca="1">IF(D381="","",INDIRECT("各月内訳表!T" &amp; 17+15*(B378-1)))</f>
        <v/>
      </c>
      <c r="I381" s="161"/>
      <c r="J381" s="162"/>
      <c r="K381" s="77"/>
      <c r="M381" s="93" t="str">
        <f>IF(F381="","",IF(入力ボックス!$C$7&lt;F381,"完了日より後",IF(#REF!&gt;F381,"発注と支払の日付が前後","○")))</f>
        <v/>
      </c>
    </row>
    <row r="382" spans="2:13" ht="14.25" customHeight="1">
      <c r="C382" s="83" t="str">
        <f ca="1">IF($D382="","","1-" &amp; $B378 &amp; "_"&amp;各月内訳表!I$8)</f>
        <v/>
      </c>
      <c r="D382" s="84" t="str" cm="1">
        <f t="array" aca="1" ref="D382" ca="1">IF(INDIRECT("各月内訳表!I" &amp; 17+15*(B378-1))="","",INDIRECT("各月内訳表!I" &amp; 17+15*(B378-1)))</f>
        <v/>
      </c>
      <c r="E382" s="84" t="str">
        <f t="shared" ca="1" si="41"/>
        <v/>
      </c>
      <c r="F382" s="76"/>
      <c r="G382" s="97"/>
      <c r="H382" s="160" t="str" cm="1">
        <f t="array" aca="1" ref="H382" ca="1">IF(D382="","",INDIRECT("各月内訳表!U" &amp; 17+15*(B378-1)))</f>
        <v/>
      </c>
      <c r="I382" s="161"/>
      <c r="J382" s="162"/>
      <c r="K382" s="77"/>
      <c r="M382" s="93" t="str">
        <f>IF(F382="","",IF(入力ボックス!$C$7&lt;F382,"完了日より後",IF(#REF!&gt;F382,"発注と支払の日付が前後","○")))</f>
        <v/>
      </c>
    </row>
    <row r="383" spans="2:13" ht="14.25" customHeight="1">
      <c r="C383" s="83" t="str">
        <f ca="1">IF($D383="","","1-" &amp; $B378 &amp; "_"&amp;各月内訳表!J$8)</f>
        <v/>
      </c>
      <c r="D383" s="84" t="str" cm="1">
        <f t="array" aca="1" ref="D383" ca="1">IF(INDIRECT("各月内訳表!J" &amp; 17+15*(B378-1))="","",INDIRECT("各月内訳表!J" &amp; 17+15*(B378-1)))</f>
        <v/>
      </c>
      <c r="E383" s="84" t="str">
        <f t="shared" ca="1" si="41"/>
        <v/>
      </c>
      <c r="F383" s="76"/>
      <c r="G383" s="97"/>
      <c r="H383" s="160" t="str" cm="1">
        <f t="array" aca="1" ref="H383" ca="1">IF(D383="","",INDIRECT("各月内訳表!V" &amp; 17+15*(B378-1)))</f>
        <v/>
      </c>
      <c r="I383" s="161"/>
      <c r="J383" s="162"/>
      <c r="K383" s="77"/>
      <c r="M383" s="93" t="str">
        <f>IF(F383="","",IF(入力ボックス!$C$7&lt;F383,"完了日より後",IF(#REF!&gt;F383,"発注と支払の日付が前後","○")))</f>
        <v/>
      </c>
    </row>
    <row r="384" spans="2:13" ht="14.25" customHeight="1">
      <c r="C384" s="83" t="str">
        <f ca="1">IF($D384="","","1-" &amp; $B378 &amp; "_"&amp;各月内訳表!K$8)</f>
        <v/>
      </c>
      <c r="D384" s="84" t="str" cm="1">
        <f t="array" aca="1" ref="D384" ca="1">IF(INDIRECT("各月内訳表!K" &amp; 17+15*(B378-1))="","",INDIRECT("各月内訳表!K" &amp; 17+15*(B378-1)))</f>
        <v/>
      </c>
      <c r="E384" s="84" t="str">
        <f t="shared" ca="1" si="41"/>
        <v/>
      </c>
      <c r="F384" s="76"/>
      <c r="G384" s="97"/>
      <c r="H384" s="160" t="str" cm="1">
        <f t="array" aca="1" ref="H384" ca="1">IF(D384="","",INDIRECT("各月内訳表!W" &amp; 17+15*(B378-1)))</f>
        <v/>
      </c>
      <c r="I384" s="161"/>
      <c r="J384" s="162"/>
      <c r="K384" s="77"/>
      <c r="M384" s="93" t="str">
        <f>IF(F384="","",IF(入力ボックス!$C$7&lt;F384,"完了日より後",IF(#REF!&gt;F384,"発注と支払の日付が前後","○")))</f>
        <v/>
      </c>
    </row>
    <row r="385" spans="2:13" ht="14.25" customHeight="1">
      <c r="C385" s="85" t="str">
        <f ca="1">IF($D385="","","1-" &amp; $B378 &amp; "_"&amp;各月内訳表!L$8)</f>
        <v/>
      </c>
      <c r="D385" s="86" t="str" cm="1">
        <f t="array" aca="1" ref="D385" ca="1">IF(INDIRECT("各月内訳表!L" &amp; 17+15*(B378-1))="","",INDIRECT("各月内訳表!L" &amp; 17+15*(B378-1)))</f>
        <v/>
      </c>
      <c r="E385" s="86" t="str">
        <f t="shared" ca="1" si="41"/>
        <v/>
      </c>
      <c r="F385" s="76"/>
      <c r="G385" s="98"/>
      <c r="H385" s="160" t="str" cm="1">
        <f t="array" aca="1" ref="H385" ca="1">IF(D385="","",INDIRECT("各月内訳表!X" &amp; 17+15*(B378-1)))</f>
        <v/>
      </c>
      <c r="I385" s="161"/>
      <c r="J385" s="162"/>
      <c r="K385" s="77"/>
      <c r="M385" s="93" t="str">
        <f>IF(F385="","",IF(入力ボックス!$C$7&lt;F385,"完了日より後",IF(#REF!&gt;F385,"発注と支払の日付が前後","○")))</f>
        <v/>
      </c>
    </row>
    <row r="386" spans="2:13" ht="14.25" customHeight="1">
      <c r="C386" s="87"/>
      <c r="D386" s="88"/>
      <c r="E386" s="88"/>
      <c r="F386" s="89"/>
      <c r="G386" s="99"/>
      <c r="H386" s="154"/>
      <c r="I386" s="155"/>
      <c r="J386" s="156"/>
      <c r="K386" s="88"/>
      <c r="M386" s="93" t="str">
        <f>IF(F386="","",IF(入力ボックス!$C$7&lt;F386,"完了日より後",IF(#REF!&gt;F386,"発注と支払の日付が前後","○")))</f>
        <v/>
      </c>
    </row>
    <row r="387" spans="2:13" ht="14.25" customHeight="1">
      <c r="B387" s="45">
        <f>B378+1</f>
        <v>43</v>
      </c>
      <c r="C387" s="81" t="str">
        <f ca="1">IF($D387="","","1-" &amp; $B387 &amp; "_"&amp;各月内訳表!E$8)</f>
        <v/>
      </c>
      <c r="D387" s="82" t="str" cm="1">
        <f t="array" aca="1" ref="D387" ca="1">IF(INDIRECT("各月内訳表!E" &amp; 17+15*(B387-1))="","",INDIRECT("各月内訳表!E" &amp; 17+15*(B387-1)))</f>
        <v/>
      </c>
      <c r="E387" s="82" t="str">
        <f ca="1">IF(ISBLANK(D387),"",D387)</f>
        <v/>
      </c>
      <c r="F387" s="128"/>
      <c r="G387" s="96" t="str" cm="1">
        <f t="array" aca="1" ref="G387" ca="1">IF(INDIRECT("各月内訳表!E"&amp;5+15*(B387-1))="","",HYPERLINK("#各月内訳表!E"&amp;5+15*(B387-1),INDIRECT("各月内訳表!E"&amp;5+15*(B387-1))))</f>
        <v/>
      </c>
      <c r="H387" s="163" t="str" cm="1">
        <f t="array" aca="1" ref="H387" ca="1">IF(D387="","",INDIRECT("各月内訳表!Q" &amp; 17+15*(B387-1)))</f>
        <v/>
      </c>
      <c r="I387" s="164"/>
      <c r="J387" s="165"/>
      <c r="K387" s="77"/>
      <c r="M387" s="93" t="str">
        <f>IF(F387="","",IF(入力ボックス!$C$8&lt;F387,"完了日より後",IF(#REF!&gt;F387,"発注と支払の日付が前後","○")))</f>
        <v/>
      </c>
    </row>
    <row r="388" spans="2:13" ht="14.25" customHeight="1">
      <c r="C388" s="83" t="str">
        <f ca="1">IF($D388="","","1-" &amp; $B387 &amp; "_"&amp;各月内訳表!F$8)</f>
        <v/>
      </c>
      <c r="D388" s="84" t="str" cm="1">
        <f t="array" aca="1" ref="D388" ca="1">IF(INDIRECT("各月内訳表!F" &amp; 17+15*(B387-1))="","",INDIRECT("各月内訳表!F" &amp; 17+15*(B387-1)))</f>
        <v/>
      </c>
      <c r="E388" s="84" t="str">
        <f t="shared" ref="E388:E394" ca="1" si="42">IF(ISBLANK(D388),"",D388)</f>
        <v/>
      </c>
      <c r="F388" s="129"/>
      <c r="G388" s="100"/>
      <c r="H388" s="160" t="str" cm="1">
        <f t="array" aca="1" ref="H388" ca="1">IF(D388="","",INDIRECT("各月内訳表!R" &amp; 17+15*(B387-1)))</f>
        <v/>
      </c>
      <c r="I388" s="161"/>
      <c r="J388" s="162"/>
      <c r="K388" s="77"/>
      <c r="M388" s="93" t="str">
        <f>IF(F388="","",IF(入力ボックス!$C$7&lt;F388,"完了日より後",IF(#REF!&gt;F388,"発注と支払の日付が前後","○")))</f>
        <v/>
      </c>
    </row>
    <row r="389" spans="2:13" ht="14.25" customHeight="1">
      <c r="C389" s="83" t="str">
        <f ca="1">IF($D389="","","1-" &amp; $B387 &amp; "_"&amp;各月内訳表!G$8)</f>
        <v/>
      </c>
      <c r="D389" s="84" t="str" cm="1">
        <f t="array" aca="1" ref="D389" ca="1">IF(INDIRECT("各月内訳表!G" &amp; 17+15*(B387-1))="","",INDIRECT("各月内訳表!G" &amp; 17+15*(B387-1)))</f>
        <v/>
      </c>
      <c r="E389" s="84" t="str">
        <f t="shared" ca="1" si="42"/>
        <v/>
      </c>
      <c r="F389" s="76"/>
      <c r="G389" s="97"/>
      <c r="H389" s="160" t="str" cm="1">
        <f t="array" aca="1" ref="H389" ca="1">IF(D389="","",INDIRECT("各月内訳表!S" &amp; 17+15*(B387-1)))</f>
        <v/>
      </c>
      <c r="I389" s="161"/>
      <c r="J389" s="162"/>
      <c r="K389" s="77"/>
      <c r="M389" s="93" t="str">
        <f>IF(F389="","",IF(入力ボックス!$C$7&lt;F389,"完了日より後",IF(#REF!&gt;F389,"発注と支払の日付が前後","○")))</f>
        <v/>
      </c>
    </row>
    <row r="390" spans="2:13" ht="14.25" customHeight="1">
      <c r="C390" s="83" t="str">
        <f ca="1">IF($D390="","","1-" &amp; $B387 &amp; "_"&amp;各月内訳表!H$8)</f>
        <v/>
      </c>
      <c r="D390" s="84" t="str" cm="1">
        <f t="array" aca="1" ref="D390" ca="1">IF(INDIRECT("各月内訳表!H" &amp; 17+15*(B387-1))="","",INDIRECT("各月内訳表!H" &amp; 17+15*(B387-1)))</f>
        <v/>
      </c>
      <c r="E390" s="84" t="str">
        <f t="shared" ca="1" si="42"/>
        <v/>
      </c>
      <c r="F390" s="76"/>
      <c r="G390" s="97"/>
      <c r="H390" s="160" t="str" cm="1">
        <f t="array" aca="1" ref="H390" ca="1">IF(D390="","",INDIRECT("各月内訳表!T" &amp; 17+15*(B387-1)))</f>
        <v/>
      </c>
      <c r="I390" s="161"/>
      <c r="J390" s="162"/>
      <c r="K390" s="77"/>
      <c r="M390" s="93" t="str">
        <f>IF(F390="","",IF(入力ボックス!$C$7&lt;F390,"完了日より後",IF(#REF!&gt;F390,"発注と支払の日付が前後","○")))</f>
        <v/>
      </c>
    </row>
    <row r="391" spans="2:13" ht="14.25" customHeight="1">
      <c r="C391" s="83" t="str">
        <f ca="1">IF($D391="","","1-" &amp; $B387 &amp; "_"&amp;各月内訳表!I$8)</f>
        <v/>
      </c>
      <c r="D391" s="84" t="str" cm="1">
        <f t="array" aca="1" ref="D391" ca="1">IF(INDIRECT("各月内訳表!I" &amp; 17+15*(B387-1))="","",INDIRECT("各月内訳表!I" &amp; 17+15*(B387-1)))</f>
        <v/>
      </c>
      <c r="E391" s="84" t="str">
        <f t="shared" ca="1" si="42"/>
        <v/>
      </c>
      <c r="F391" s="76"/>
      <c r="G391" s="97"/>
      <c r="H391" s="160" t="str" cm="1">
        <f t="array" aca="1" ref="H391" ca="1">IF(D391="","",INDIRECT("各月内訳表!U" &amp; 17+15*(B387-1)))</f>
        <v/>
      </c>
      <c r="I391" s="161"/>
      <c r="J391" s="162"/>
      <c r="K391" s="77"/>
      <c r="M391" s="93" t="str">
        <f>IF(F391="","",IF(入力ボックス!$C$7&lt;F391,"完了日より後",IF(#REF!&gt;F391,"発注と支払の日付が前後","○")))</f>
        <v/>
      </c>
    </row>
    <row r="392" spans="2:13" ht="14.25" customHeight="1">
      <c r="C392" s="83" t="str">
        <f ca="1">IF($D392="","","1-" &amp; $B387 &amp; "_"&amp;各月内訳表!J$8)</f>
        <v/>
      </c>
      <c r="D392" s="84" t="str" cm="1">
        <f t="array" aca="1" ref="D392" ca="1">IF(INDIRECT("各月内訳表!J" &amp; 17+15*(B387-1))="","",INDIRECT("各月内訳表!J" &amp; 17+15*(B387-1)))</f>
        <v/>
      </c>
      <c r="E392" s="84" t="str">
        <f t="shared" ca="1" si="42"/>
        <v/>
      </c>
      <c r="F392" s="76"/>
      <c r="G392" s="97"/>
      <c r="H392" s="160" t="str" cm="1">
        <f t="array" aca="1" ref="H392" ca="1">IF(D392="","",INDIRECT("各月内訳表!V" &amp; 17+15*(B387-1)))</f>
        <v/>
      </c>
      <c r="I392" s="161"/>
      <c r="J392" s="162"/>
      <c r="K392" s="77"/>
      <c r="M392" s="93" t="str">
        <f>IF(F392="","",IF(入力ボックス!$C$7&lt;F392,"完了日より後",IF(#REF!&gt;F392,"発注と支払の日付が前後","○")))</f>
        <v/>
      </c>
    </row>
    <row r="393" spans="2:13" ht="14.25" customHeight="1">
      <c r="C393" s="83" t="str">
        <f ca="1">IF($D393="","","1-" &amp; $B387 &amp; "_"&amp;各月内訳表!K$8)</f>
        <v/>
      </c>
      <c r="D393" s="84" t="str" cm="1">
        <f t="array" aca="1" ref="D393" ca="1">IF(INDIRECT("各月内訳表!K" &amp; 17+15*(B387-1))="","",INDIRECT("各月内訳表!K" &amp; 17+15*(B387-1)))</f>
        <v/>
      </c>
      <c r="E393" s="84" t="str">
        <f t="shared" ca="1" si="42"/>
        <v/>
      </c>
      <c r="F393" s="76"/>
      <c r="G393" s="97"/>
      <c r="H393" s="160" t="str" cm="1">
        <f t="array" aca="1" ref="H393" ca="1">IF(D393="","",INDIRECT("各月内訳表!W" &amp; 17+15*(B387-1)))</f>
        <v/>
      </c>
      <c r="I393" s="161"/>
      <c r="J393" s="162"/>
      <c r="K393" s="77"/>
      <c r="M393" s="93" t="str">
        <f>IF(F393="","",IF(入力ボックス!$C$7&lt;F393,"完了日より後",IF(#REF!&gt;F393,"発注と支払の日付が前後","○")))</f>
        <v/>
      </c>
    </row>
    <row r="394" spans="2:13" ht="14.25" customHeight="1">
      <c r="C394" s="85" t="str">
        <f ca="1">IF($D394="","","1-" &amp; $B387 &amp; "_"&amp;各月内訳表!L$8)</f>
        <v/>
      </c>
      <c r="D394" s="86" t="str" cm="1">
        <f t="array" aca="1" ref="D394" ca="1">IF(INDIRECT("各月内訳表!L" &amp; 17+15*(B387-1))="","",INDIRECT("各月内訳表!L" &amp; 17+15*(B387-1)))</f>
        <v/>
      </c>
      <c r="E394" s="86" t="str">
        <f t="shared" ca="1" si="42"/>
        <v/>
      </c>
      <c r="F394" s="76"/>
      <c r="G394" s="98"/>
      <c r="H394" s="160" t="str" cm="1">
        <f t="array" aca="1" ref="H394" ca="1">IF(D394="","",INDIRECT("各月内訳表!X" &amp; 17+15*(B387-1)))</f>
        <v/>
      </c>
      <c r="I394" s="161"/>
      <c r="J394" s="162"/>
      <c r="K394" s="77"/>
      <c r="M394" s="93" t="str">
        <f>IF(F394="","",IF(入力ボックス!$C$7&lt;F394,"完了日より後",IF(#REF!&gt;F394,"発注と支払の日付が前後","○")))</f>
        <v/>
      </c>
    </row>
    <row r="395" spans="2:13" ht="14.25" customHeight="1">
      <c r="C395" s="87"/>
      <c r="D395" s="88"/>
      <c r="E395" s="88"/>
      <c r="F395" s="89"/>
      <c r="G395" s="99"/>
      <c r="H395" s="154"/>
      <c r="I395" s="155"/>
      <c r="J395" s="156"/>
      <c r="K395" s="88"/>
      <c r="M395" s="93" t="str">
        <f>IF(F395="","",IF(入力ボックス!$C$7&lt;F395,"完了日より後",IF(#REF!&gt;F395,"発注と支払の日付が前後","○")))</f>
        <v/>
      </c>
    </row>
    <row r="396" spans="2:13" ht="14.25" customHeight="1">
      <c r="B396" s="45">
        <f>B387+1</f>
        <v>44</v>
      </c>
      <c r="C396" s="81" t="str">
        <f ca="1">IF($D396="","","1-" &amp; $B396 &amp; "_"&amp;各月内訳表!E$8)</f>
        <v/>
      </c>
      <c r="D396" s="82" t="str" cm="1">
        <f t="array" aca="1" ref="D396" ca="1">IF(INDIRECT("各月内訳表!E" &amp; 17+15*(B396-1))="","",INDIRECT("各月内訳表!E" &amp; 17+15*(B396-1)))</f>
        <v/>
      </c>
      <c r="E396" s="82" t="str">
        <f ca="1">IF(ISBLANK(D396),"",D396)</f>
        <v/>
      </c>
      <c r="F396" s="128"/>
      <c r="G396" s="96" t="str" cm="1">
        <f t="array" aca="1" ref="G396" ca="1">IF(INDIRECT("各月内訳表!E"&amp;5+15*(B396-1))="","",HYPERLINK("#各月内訳表!E"&amp;5+15*(B396-1),INDIRECT("各月内訳表!E"&amp;5+15*(B396-1))))</f>
        <v/>
      </c>
      <c r="H396" s="163" t="str" cm="1">
        <f t="array" aca="1" ref="H396" ca="1">IF(D396="","",INDIRECT("各月内訳表!Q" &amp; 17+15*(B396-1)))</f>
        <v/>
      </c>
      <c r="I396" s="164"/>
      <c r="J396" s="165"/>
      <c r="K396" s="77"/>
      <c r="M396" s="93" t="str">
        <f>IF(F396="","",IF(入力ボックス!$C$8&lt;F396,"完了日より後",IF(#REF!&gt;F396,"発注と支払の日付が前後","○")))</f>
        <v/>
      </c>
    </row>
    <row r="397" spans="2:13" ht="14.25" customHeight="1">
      <c r="C397" s="83" t="str">
        <f ca="1">IF($D397="","","1-" &amp; $B396 &amp; "_"&amp;各月内訳表!F$8)</f>
        <v/>
      </c>
      <c r="D397" s="84" t="str" cm="1">
        <f t="array" aca="1" ref="D397" ca="1">IF(INDIRECT("各月内訳表!F" &amp; 17+15*(B396-1))="","",INDIRECT("各月内訳表!F" &amp; 17+15*(B396-1)))</f>
        <v/>
      </c>
      <c r="E397" s="84" t="str">
        <f t="shared" ref="E397:E403" ca="1" si="43">IF(ISBLANK(D397),"",D397)</f>
        <v/>
      </c>
      <c r="F397" s="129"/>
      <c r="G397" s="100"/>
      <c r="H397" s="160" t="str" cm="1">
        <f t="array" aca="1" ref="H397" ca="1">IF(D397="","",INDIRECT("各月内訳表!R" &amp; 17+15*(B396-1)))</f>
        <v/>
      </c>
      <c r="I397" s="161"/>
      <c r="J397" s="162"/>
      <c r="K397" s="77"/>
      <c r="M397" s="93" t="str">
        <f>IF(F397="","",IF(入力ボックス!$C$7&lt;F397,"完了日より後",IF(#REF!&gt;F397,"発注と支払の日付が前後","○")))</f>
        <v/>
      </c>
    </row>
    <row r="398" spans="2:13" ht="14.25" customHeight="1">
      <c r="C398" s="83" t="str">
        <f ca="1">IF($D398="","","1-" &amp; $B396 &amp; "_"&amp;各月内訳表!G$8)</f>
        <v/>
      </c>
      <c r="D398" s="84" t="str" cm="1">
        <f t="array" aca="1" ref="D398" ca="1">IF(INDIRECT("各月内訳表!G" &amp; 17+15*(B396-1))="","",INDIRECT("各月内訳表!G" &amp; 17+15*(B396-1)))</f>
        <v/>
      </c>
      <c r="E398" s="84" t="str">
        <f t="shared" ca="1" si="43"/>
        <v/>
      </c>
      <c r="F398" s="76"/>
      <c r="G398" s="97"/>
      <c r="H398" s="160" t="str" cm="1">
        <f t="array" aca="1" ref="H398" ca="1">IF(D398="","",INDIRECT("各月内訳表!S" &amp; 17+15*(B396-1)))</f>
        <v/>
      </c>
      <c r="I398" s="161"/>
      <c r="J398" s="162"/>
      <c r="K398" s="77"/>
      <c r="M398" s="93" t="str">
        <f>IF(F398="","",IF(入力ボックス!$C$7&lt;F398,"完了日より後",IF(#REF!&gt;F398,"発注と支払の日付が前後","○")))</f>
        <v/>
      </c>
    </row>
    <row r="399" spans="2:13" ht="14.25" customHeight="1">
      <c r="C399" s="83" t="str">
        <f ca="1">IF($D399="","","1-" &amp; $B396 &amp; "_"&amp;各月内訳表!H$8)</f>
        <v/>
      </c>
      <c r="D399" s="84" t="str" cm="1">
        <f t="array" aca="1" ref="D399" ca="1">IF(INDIRECT("各月内訳表!H" &amp; 17+15*(B396-1))="","",INDIRECT("各月内訳表!H" &amp; 17+15*(B396-1)))</f>
        <v/>
      </c>
      <c r="E399" s="84" t="str">
        <f t="shared" ca="1" si="43"/>
        <v/>
      </c>
      <c r="F399" s="76"/>
      <c r="G399" s="97"/>
      <c r="H399" s="160" t="str" cm="1">
        <f t="array" aca="1" ref="H399" ca="1">IF(D399="","",INDIRECT("各月内訳表!T" &amp; 17+15*(B396-1)))</f>
        <v/>
      </c>
      <c r="I399" s="161"/>
      <c r="J399" s="162"/>
      <c r="K399" s="77"/>
      <c r="M399" s="93" t="str">
        <f>IF(F399="","",IF(入力ボックス!$C$7&lt;F399,"完了日より後",IF(#REF!&gt;F399,"発注と支払の日付が前後","○")))</f>
        <v/>
      </c>
    </row>
    <row r="400" spans="2:13" ht="14.25" customHeight="1">
      <c r="C400" s="83" t="str">
        <f ca="1">IF($D400="","","1-" &amp; $B396 &amp; "_"&amp;各月内訳表!I$8)</f>
        <v/>
      </c>
      <c r="D400" s="84" t="str" cm="1">
        <f t="array" aca="1" ref="D400" ca="1">IF(INDIRECT("各月内訳表!I" &amp; 17+15*(B396-1))="","",INDIRECT("各月内訳表!I" &amp; 17+15*(B396-1)))</f>
        <v/>
      </c>
      <c r="E400" s="84" t="str">
        <f t="shared" ca="1" si="43"/>
        <v/>
      </c>
      <c r="F400" s="76"/>
      <c r="G400" s="97"/>
      <c r="H400" s="160" t="str" cm="1">
        <f t="array" aca="1" ref="H400" ca="1">IF(D400="","",INDIRECT("各月内訳表!U" &amp; 17+15*(B396-1)))</f>
        <v/>
      </c>
      <c r="I400" s="161"/>
      <c r="J400" s="162"/>
      <c r="K400" s="77"/>
      <c r="M400" s="93" t="str">
        <f>IF(F400="","",IF(入力ボックス!$C$7&lt;F400,"完了日より後",IF(#REF!&gt;F400,"発注と支払の日付が前後","○")))</f>
        <v/>
      </c>
    </row>
    <row r="401" spans="2:13" ht="14.25" customHeight="1">
      <c r="C401" s="83" t="str">
        <f ca="1">IF($D401="","","1-" &amp; $B396 &amp; "_"&amp;各月内訳表!J$8)</f>
        <v/>
      </c>
      <c r="D401" s="84" t="str" cm="1">
        <f t="array" aca="1" ref="D401" ca="1">IF(INDIRECT("各月内訳表!J" &amp; 17+15*(B396-1))="","",INDIRECT("各月内訳表!J" &amp; 17+15*(B396-1)))</f>
        <v/>
      </c>
      <c r="E401" s="84" t="str">
        <f t="shared" ca="1" si="43"/>
        <v/>
      </c>
      <c r="F401" s="76"/>
      <c r="G401" s="97"/>
      <c r="H401" s="160" t="str" cm="1">
        <f t="array" aca="1" ref="H401" ca="1">IF(D401="","",INDIRECT("各月内訳表!V" &amp; 17+15*(B396-1)))</f>
        <v/>
      </c>
      <c r="I401" s="161"/>
      <c r="J401" s="162"/>
      <c r="K401" s="77"/>
      <c r="M401" s="93" t="str">
        <f>IF(F401="","",IF(入力ボックス!$C$7&lt;F401,"完了日より後",IF(#REF!&gt;F401,"発注と支払の日付が前後","○")))</f>
        <v/>
      </c>
    </row>
    <row r="402" spans="2:13" ht="14.25" customHeight="1">
      <c r="C402" s="83" t="str">
        <f ca="1">IF($D402="","","1-" &amp; $B396 &amp; "_"&amp;各月内訳表!K$8)</f>
        <v/>
      </c>
      <c r="D402" s="84" t="str" cm="1">
        <f t="array" aca="1" ref="D402" ca="1">IF(INDIRECT("各月内訳表!K" &amp; 17+15*(B396-1))="","",INDIRECT("各月内訳表!K" &amp; 17+15*(B396-1)))</f>
        <v/>
      </c>
      <c r="E402" s="84" t="str">
        <f t="shared" ca="1" si="43"/>
        <v/>
      </c>
      <c r="F402" s="76"/>
      <c r="G402" s="97"/>
      <c r="H402" s="160" t="str" cm="1">
        <f t="array" aca="1" ref="H402" ca="1">IF(D402="","",INDIRECT("各月内訳表!W" &amp; 17+15*(B396-1)))</f>
        <v/>
      </c>
      <c r="I402" s="161"/>
      <c r="J402" s="162"/>
      <c r="K402" s="77"/>
      <c r="M402" s="93" t="str">
        <f>IF(F402="","",IF(入力ボックス!$C$7&lt;F402,"完了日より後",IF(#REF!&gt;F402,"発注と支払の日付が前後","○")))</f>
        <v/>
      </c>
    </row>
    <row r="403" spans="2:13" ht="14.25" customHeight="1">
      <c r="C403" s="85" t="str">
        <f ca="1">IF($D403="","","1-" &amp; $B396 &amp; "_"&amp;各月内訳表!L$8)</f>
        <v/>
      </c>
      <c r="D403" s="86" t="str" cm="1">
        <f t="array" aca="1" ref="D403" ca="1">IF(INDIRECT("各月内訳表!L" &amp; 17+15*(B396-1))="","",INDIRECT("各月内訳表!L" &amp; 17+15*(B396-1)))</f>
        <v/>
      </c>
      <c r="E403" s="86" t="str">
        <f t="shared" ca="1" si="43"/>
        <v/>
      </c>
      <c r="F403" s="76"/>
      <c r="G403" s="98"/>
      <c r="H403" s="160" t="str" cm="1">
        <f t="array" aca="1" ref="H403" ca="1">IF(D403="","",INDIRECT("各月内訳表!X" &amp; 17+15*(B396-1)))</f>
        <v/>
      </c>
      <c r="I403" s="161"/>
      <c r="J403" s="162"/>
      <c r="K403" s="77"/>
      <c r="M403" s="93" t="str">
        <f>IF(F403="","",IF(入力ボックス!$C$7&lt;F403,"完了日より後",IF(#REF!&gt;F403,"発注と支払の日付が前後","○")))</f>
        <v/>
      </c>
    </row>
    <row r="404" spans="2:13" ht="14.25" customHeight="1">
      <c r="C404" s="87"/>
      <c r="D404" s="88"/>
      <c r="E404" s="88"/>
      <c r="F404" s="89"/>
      <c r="G404" s="99"/>
      <c r="H404" s="154"/>
      <c r="I404" s="155"/>
      <c r="J404" s="156"/>
      <c r="K404" s="88"/>
      <c r="M404" s="93" t="str">
        <f>IF(F404="","",IF(入力ボックス!$C$7&lt;F404,"完了日より後",IF(#REF!&gt;F404,"発注と支払の日付が前後","○")))</f>
        <v/>
      </c>
    </row>
    <row r="405" spans="2:13" ht="14.25" customHeight="1">
      <c r="B405" s="45">
        <f>B396+1</f>
        <v>45</v>
      </c>
      <c r="C405" s="81" t="str">
        <f ca="1">IF($D405="","","1-" &amp; $B405 &amp; "_"&amp;各月内訳表!E$8)</f>
        <v/>
      </c>
      <c r="D405" s="82" t="str" cm="1">
        <f t="array" aca="1" ref="D405" ca="1">IF(INDIRECT("各月内訳表!E" &amp; 17+15*(B405-1))="","",INDIRECT("各月内訳表!E" &amp; 17+15*(B405-1)))</f>
        <v/>
      </c>
      <c r="E405" s="82" t="str">
        <f ca="1">IF(ISBLANK(D405),"",D405)</f>
        <v/>
      </c>
      <c r="F405" s="128"/>
      <c r="G405" s="96" t="str" cm="1">
        <f t="array" aca="1" ref="G405" ca="1">IF(INDIRECT("各月内訳表!E"&amp;5+15*(B405-1))="","",HYPERLINK("#各月内訳表!E"&amp;5+15*(B405-1),INDIRECT("各月内訳表!E"&amp;5+15*(B405-1))))</f>
        <v/>
      </c>
      <c r="H405" s="163" t="str" cm="1">
        <f t="array" aca="1" ref="H405" ca="1">IF(D405="","",INDIRECT("各月内訳表!Q" &amp; 17+15*(B405-1)))</f>
        <v/>
      </c>
      <c r="I405" s="164"/>
      <c r="J405" s="165"/>
      <c r="K405" s="77"/>
      <c r="M405" s="93" t="str">
        <f>IF(F405="","",IF(入力ボックス!$C$8&lt;F405,"完了日より後",IF(#REF!&gt;F405,"発注と支払の日付が前後","○")))</f>
        <v/>
      </c>
    </row>
    <row r="406" spans="2:13" ht="14.25" customHeight="1">
      <c r="C406" s="83" t="str">
        <f ca="1">IF($D406="","","1-" &amp; $B405 &amp; "_"&amp;各月内訳表!F$8)</f>
        <v/>
      </c>
      <c r="D406" s="84" t="str" cm="1">
        <f t="array" aca="1" ref="D406" ca="1">IF(INDIRECT("各月内訳表!F" &amp; 17+15*(B405-1))="","",INDIRECT("各月内訳表!F" &amp; 17+15*(B405-1)))</f>
        <v/>
      </c>
      <c r="E406" s="84" t="str">
        <f t="shared" ref="E406:E412" ca="1" si="44">IF(ISBLANK(D406),"",D406)</f>
        <v/>
      </c>
      <c r="F406" s="129"/>
      <c r="G406" s="100"/>
      <c r="H406" s="160" t="str" cm="1">
        <f t="array" aca="1" ref="H406" ca="1">IF(D406="","",INDIRECT("各月内訳表!R" &amp; 17+15*(B405-1)))</f>
        <v/>
      </c>
      <c r="I406" s="161"/>
      <c r="J406" s="162"/>
      <c r="K406" s="77"/>
      <c r="M406" s="93" t="str">
        <f>IF(F406="","",IF(入力ボックス!$C$7&lt;F406,"完了日より後",IF(#REF!&gt;F406,"発注と支払の日付が前後","○")))</f>
        <v/>
      </c>
    </row>
    <row r="407" spans="2:13" ht="14.25" customHeight="1">
      <c r="C407" s="83" t="str">
        <f ca="1">IF($D407="","","1-" &amp; $B405 &amp; "_"&amp;各月内訳表!G$8)</f>
        <v/>
      </c>
      <c r="D407" s="84" t="str" cm="1">
        <f t="array" aca="1" ref="D407" ca="1">IF(INDIRECT("各月内訳表!G" &amp; 17+15*(B405-1))="","",INDIRECT("各月内訳表!G" &amp; 17+15*(B405-1)))</f>
        <v/>
      </c>
      <c r="E407" s="84" t="str">
        <f t="shared" ca="1" si="44"/>
        <v/>
      </c>
      <c r="F407" s="76"/>
      <c r="G407" s="97"/>
      <c r="H407" s="160" t="str" cm="1">
        <f t="array" aca="1" ref="H407" ca="1">IF(D407="","",INDIRECT("各月内訳表!S" &amp; 17+15*(B405-1)))</f>
        <v/>
      </c>
      <c r="I407" s="161"/>
      <c r="J407" s="162"/>
      <c r="K407" s="77"/>
      <c r="M407" s="93" t="str">
        <f>IF(F407="","",IF(入力ボックス!$C$7&lt;F407,"完了日より後",IF(#REF!&gt;F407,"発注と支払の日付が前後","○")))</f>
        <v/>
      </c>
    </row>
    <row r="408" spans="2:13" ht="14.25" customHeight="1">
      <c r="C408" s="83" t="str">
        <f ca="1">IF($D408="","","1-" &amp; $B405 &amp; "_"&amp;各月内訳表!H$8)</f>
        <v/>
      </c>
      <c r="D408" s="84" t="str" cm="1">
        <f t="array" aca="1" ref="D408" ca="1">IF(INDIRECT("各月内訳表!H" &amp; 17+15*(B405-1))="","",INDIRECT("各月内訳表!H" &amp; 17+15*(B405-1)))</f>
        <v/>
      </c>
      <c r="E408" s="84" t="str">
        <f t="shared" ca="1" si="44"/>
        <v/>
      </c>
      <c r="F408" s="76"/>
      <c r="G408" s="97"/>
      <c r="H408" s="160" t="str" cm="1">
        <f t="array" aca="1" ref="H408" ca="1">IF(D408="","",INDIRECT("各月内訳表!T" &amp; 17+15*(B405-1)))</f>
        <v/>
      </c>
      <c r="I408" s="161"/>
      <c r="J408" s="162"/>
      <c r="K408" s="77"/>
      <c r="M408" s="93" t="str">
        <f>IF(F408="","",IF(入力ボックス!$C$7&lt;F408,"完了日より後",IF(#REF!&gt;F408,"発注と支払の日付が前後","○")))</f>
        <v/>
      </c>
    </row>
    <row r="409" spans="2:13" ht="14.25" customHeight="1">
      <c r="C409" s="83" t="str">
        <f ca="1">IF($D409="","","1-" &amp; $B405 &amp; "_"&amp;各月内訳表!I$8)</f>
        <v/>
      </c>
      <c r="D409" s="84" t="str" cm="1">
        <f t="array" aca="1" ref="D409" ca="1">IF(INDIRECT("各月内訳表!I" &amp; 17+15*(B405-1))="","",INDIRECT("各月内訳表!I" &amp; 17+15*(B405-1)))</f>
        <v/>
      </c>
      <c r="E409" s="84" t="str">
        <f t="shared" ca="1" si="44"/>
        <v/>
      </c>
      <c r="F409" s="76"/>
      <c r="G409" s="97"/>
      <c r="H409" s="160" t="str" cm="1">
        <f t="array" aca="1" ref="H409" ca="1">IF(D409="","",INDIRECT("各月内訳表!U" &amp; 17+15*(B405-1)))</f>
        <v/>
      </c>
      <c r="I409" s="161"/>
      <c r="J409" s="162"/>
      <c r="K409" s="77"/>
      <c r="M409" s="93" t="str">
        <f>IF(F409="","",IF(入力ボックス!$C$7&lt;F409,"完了日より後",IF(#REF!&gt;F409,"発注と支払の日付が前後","○")))</f>
        <v/>
      </c>
    </row>
    <row r="410" spans="2:13" ht="14.25" customHeight="1">
      <c r="C410" s="83" t="str">
        <f ca="1">IF($D410="","","1-" &amp; $B405 &amp; "_"&amp;各月内訳表!J$8)</f>
        <v/>
      </c>
      <c r="D410" s="84" t="str" cm="1">
        <f t="array" aca="1" ref="D410" ca="1">IF(INDIRECT("各月内訳表!J" &amp; 17+15*(B405-1))="","",INDIRECT("各月内訳表!J" &amp; 17+15*(B405-1)))</f>
        <v/>
      </c>
      <c r="E410" s="84" t="str">
        <f t="shared" ca="1" si="44"/>
        <v/>
      </c>
      <c r="F410" s="76"/>
      <c r="G410" s="97"/>
      <c r="H410" s="160" t="str" cm="1">
        <f t="array" aca="1" ref="H410" ca="1">IF(D410="","",INDIRECT("各月内訳表!V" &amp; 17+15*(B405-1)))</f>
        <v/>
      </c>
      <c r="I410" s="161"/>
      <c r="J410" s="162"/>
      <c r="K410" s="77"/>
      <c r="M410" s="93" t="str">
        <f>IF(F410="","",IF(入力ボックス!$C$7&lt;F410,"完了日より後",IF(#REF!&gt;F410,"発注と支払の日付が前後","○")))</f>
        <v/>
      </c>
    </row>
    <row r="411" spans="2:13" ht="14.25" customHeight="1">
      <c r="C411" s="83" t="str">
        <f ca="1">IF($D411="","","1-" &amp; $B405 &amp; "_"&amp;各月内訳表!K$8)</f>
        <v/>
      </c>
      <c r="D411" s="84" t="str" cm="1">
        <f t="array" aca="1" ref="D411" ca="1">IF(INDIRECT("各月内訳表!K" &amp; 17+15*(B405-1))="","",INDIRECT("各月内訳表!K" &amp; 17+15*(B405-1)))</f>
        <v/>
      </c>
      <c r="E411" s="84" t="str">
        <f t="shared" ca="1" si="44"/>
        <v/>
      </c>
      <c r="F411" s="76"/>
      <c r="G411" s="97"/>
      <c r="H411" s="160" t="str" cm="1">
        <f t="array" aca="1" ref="H411" ca="1">IF(D411="","",INDIRECT("各月内訳表!W" &amp; 17+15*(B405-1)))</f>
        <v/>
      </c>
      <c r="I411" s="161"/>
      <c r="J411" s="162"/>
      <c r="K411" s="77"/>
      <c r="M411" s="93" t="str">
        <f>IF(F411="","",IF(入力ボックス!$C$7&lt;F411,"完了日より後",IF(#REF!&gt;F411,"発注と支払の日付が前後","○")))</f>
        <v/>
      </c>
    </row>
    <row r="412" spans="2:13" ht="14.25" customHeight="1">
      <c r="C412" s="85" t="str">
        <f ca="1">IF($D412="","","1-" &amp; $B405 &amp; "_"&amp;各月内訳表!L$8)</f>
        <v/>
      </c>
      <c r="D412" s="86" t="str" cm="1">
        <f t="array" aca="1" ref="D412" ca="1">IF(INDIRECT("各月内訳表!L" &amp; 17+15*(B405-1))="","",INDIRECT("各月内訳表!L" &amp; 17+15*(B405-1)))</f>
        <v/>
      </c>
      <c r="E412" s="86" t="str">
        <f t="shared" ca="1" si="44"/>
        <v/>
      </c>
      <c r="F412" s="76"/>
      <c r="G412" s="98"/>
      <c r="H412" s="160" t="str" cm="1">
        <f t="array" aca="1" ref="H412" ca="1">IF(D412="","",INDIRECT("各月内訳表!X" &amp; 17+15*(B405-1)))</f>
        <v/>
      </c>
      <c r="I412" s="161"/>
      <c r="J412" s="162"/>
      <c r="K412" s="77"/>
      <c r="M412" s="93" t="str">
        <f>IF(F412="","",IF(入力ボックス!$C$7&lt;F412,"完了日より後",IF(#REF!&gt;F412,"発注と支払の日付が前後","○")))</f>
        <v/>
      </c>
    </row>
    <row r="413" spans="2:13" ht="14.25" customHeight="1">
      <c r="C413" s="87"/>
      <c r="D413" s="88"/>
      <c r="E413" s="88"/>
      <c r="F413" s="89"/>
      <c r="G413" s="99"/>
      <c r="H413" s="154"/>
      <c r="I413" s="155"/>
      <c r="J413" s="156"/>
      <c r="K413" s="88"/>
      <c r="M413" s="93" t="str">
        <f>IF(F413="","",IF(入力ボックス!$C$7&lt;F413,"完了日より後",IF(#REF!&gt;F413,"発注と支払の日付が前後","○")))</f>
        <v/>
      </c>
    </row>
    <row r="414" spans="2:13" ht="14.25" customHeight="1">
      <c r="B414" s="45">
        <f>B405+1</f>
        <v>46</v>
      </c>
      <c r="C414" s="81" t="str">
        <f ca="1">IF($D414="","","1-" &amp; $B414 &amp; "_"&amp;各月内訳表!E$8)</f>
        <v/>
      </c>
      <c r="D414" s="82" t="str" cm="1">
        <f t="array" aca="1" ref="D414" ca="1">IF(INDIRECT("各月内訳表!E" &amp; 17+15*(B414-1))="","",INDIRECT("各月内訳表!E" &amp; 17+15*(B414-1)))</f>
        <v/>
      </c>
      <c r="E414" s="82" t="str">
        <f ca="1">IF(ISBLANK(D414),"",D414)</f>
        <v/>
      </c>
      <c r="F414" s="128"/>
      <c r="G414" s="96" t="str" cm="1">
        <f t="array" aca="1" ref="G414" ca="1">IF(INDIRECT("各月内訳表!E"&amp;5+15*(B414-1))="","",HYPERLINK("#各月内訳表!E"&amp;5+15*(B414-1),INDIRECT("各月内訳表!E"&amp;5+15*(B414-1))))</f>
        <v/>
      </c>
      <c r="H414" s="163" t="str" cm="1">
        <f t="array" aca="1" ref="H414" ca="1">IF(D414="","",INDIRECT("各月内訳表!Q" &amp; 17+15*(B414-1)))</f>
        <v/>
      </c>
      <c r="I414" s="164"/>
      <c r="J414" s="165"/>
      <c r="K414" s="77"/>
      <c r="M414" s="93" t="str">
        <f>IF(F414="","",IF(入力ボックス!$C$8&lt;F414,"完了日より後",IF(#REF!&gt;F414,"発注と支払の日付が前後","○")))</f>
        <v/>
      </c>
    </row>
    <row r="415" spans="2:13" ht="14.25" customHeight="1">
      <c r="C415" s="83" t="str">
        <f ca="1">IF($D415="","","1-" &amp; $B414 &amp; "_"&amp;各月内訳表!F$8)</f>
        <v/>
      </c>
      <c r="D415" s="84" t="str" cm="1">
        <f t="array" aca="1" ref="D415" ca="1">IF(INDIRECT("各月内訳表!F" &amp; 17+15*(B414-1))="","",INDIRECT("各月内訳表!F" &amp; 17+15*(B414-1)))</f>
        <v/>
      </c>
      <c r="E415" s="84" t="str">
        <f t="shared" ref="E415:E421" ca="1" si="45">IF(ISBLANK(D415),"",D415)</f>
        <v/>
      </c>
      <c r="F415" s="129"/>
      <c r="G415" s="100"/>
      <c r="H415" s="160" t="str" cm="1">
        <f t="array" aca="1" ref="H415" ca="1">IF(D415="","",INDIRECT("各月内訳表!R" &amp; 17+15*(B414-1)))</f>
        <v/>
      </c>
      <c r="I415" s="161"/>
      <c r="J415" s="162"/>
      <c r="K415" s="77"/>
      <c r="M415" s="93" t="str">
        <f>IF(F415="","",IF(入力ボックス!$C$7&lt;F415,"完了日より後",IF(#REF!&gt;F415,"発注と支払の日付が前後","○")))</f>
        <v/>
      </c>
    </row>
    <row r="416" spans="2:13" ht="14.25" customHeight="1">
      <c r="C416" s="83" t="str">
        <f ca="1">IF($D416="","","1-" &amp; $B414 &amp; "_"&amp;各月内訳表!G$8)</f>
        <v/>
      </c>
      <c r="D416" s="84" t="str" cm="1">
        <f t="array" aca="1" ref="D416" ca="1">IF(INDIRECT("各月内訳表!G" &amp; 17+15*(B414-1))="","",INDIRECT("各月内訳表!G" &amp; 17+15*(B414-1)))</f>
        <v/>
      </c>
      <c r="E416" s="84" t="str">
        <f t="shared" ca="1" si="45"/>
        <v/>
      </c>
      <c r="F416" s="76"/>
      <c r="G416" s="97"/>
      <c r="H416" s="160" t="str" cm="1">
        <f t="array" aca="1" ref="H416" ca="1">IF(D416="","",INDIRECT("各月内訳表!S" &amp; 17+15*(B414-1)))</f>
        <v/>
      </c>
      <c r="I416" s="161"/>
      <c r="J416" s="162"/>
      <c r="K416" s="77"/>
      <c r="M416" s="93" t="str">
        <f>IF(F416="","",IF(入力ボックス!$C$7&lt;F416,"完了日より後",IF(#REF!&gt;F416,"発注と支払の日付が前後","○")))</f>
        <v/>
      </c>
    </row>
    <row r="417" spans="2:13" ht="14.25" customHeight="1">
      <c r="C417" s="83" t="str">
        <f ca="1">IF($D417="","","1-" &amp; $B414 &amp; "_"&amp;各月内訳表!H$8)</f>
        <v/>
      </c>
      <c r="D417" s="84" t="str" cm="1">
        <f t="array" aca="1" ref="D417" ca="1">IF(INDIRECT("各月内訳表!H" &amp; 17+15*(B414-1))="","",INDIRECT("各月内訳表!H" &amp; 17+15*(B414-1)))</f>
        <v/>
      </c>
      <c r="E417" s="84" t="str">
        <f t="shared" ca="1" si="45"/>
        <v/>
      </c>
      <c r="F417" s="76"/>
      <c r="G417" s="97"/>
      <c r="H417" s="160" t="str" cm="1">
        <f t="array" aca="1" ref="H417" ca="1">IF(D417="","",INDIRECT("各月内訳表!T" &amp; 17+15*(B414-1)))</f>
        <v/>
      </c>
      <c r="I417" s="161"/>
      <c r="J417" s="162"/>
      <c r="K417" s="77"/>
      <c r="M417" s="93" t="str">
        <f>IF(F417="","",IF(入力ボックス!$C$7&lt;F417,"完了日より後",IF(#REF!&gt;F417,"発注と支払の日付が前後","○")))</f>
        <v/>
      </c>
    </row>
    <row r="418" spans="2:13" ht="14.25" customHeight="1">
      <c r="C418" s="83" t="str">
        <f ca="1">IF($D418="","","1-" &amp; $B414 &amp; "_"&amp;各月内訳表!I$8)</f>
        <v/>
      </c>
      <c r="D418" s="84" t="str" cm="1">
        <f t="array" aca="1" ref="D418" ca="1">IF(INDIRECT("各月内訳表!I" &amp; 17+15*(B414-1))="","",INDIRECT("各月内訳表!I" &amp; 17+15*(B414-1)))</f>
        <v/>
      </c>
      <c r="E418" s="84" t="str">
        <f t="shared" ca="1" si="45"/>
        <v/>
      </c>
      <c r="F418" s="76"/>
      <c r="G418" s="97"/>
      <c r="H418" s="160" t="str" cm="1">
        <f t="array" aca="1" ref="H418" ca="1">IF(D418="","",INDIRECT("各月内訳表!U" &amp; 17+15*(B414-1)))</f>
        <v/>
      </c>
      <c r="I418" s="161"/>
      <c r="J418" s="162"/>
      <c r="K418" s="77"/>
      <c r="M418" s="93" t="str">
        <f>IF(F418="","",IF(入力ボックス!$C$7&lt;F418,"完了日より後",IF(#REF!&gt;F418,"発注と支払の日付が前後","○")))</f>
        <v/>
      </c>
    </row>
    <row r="419" spans="2:13" ht="14.25" customHeight="1">
      <c r="C419" s="83" t="str">
        <f ca="1">IF($D419="","","1-" &amp; $B414 &amp; "_"&amp;各月内訳表!J$8)</f>
        <v/>
      </c>
      <c r="D419" s="84" t="str" cm="1">
        <f t="array" aca="1" ref="D419" ca="1">IF(INDIRECT("各月内訳表!J" &amp; 17+15*(B414-1))="","",INDIRECT("各月内訳表!J" &amp; 17+15*(B414-1)))</f>
        <v/>
      </c>
      <c r="E419" s="84" t="str">
        <f t="shared" ca="1" si="45"/>
        <v/>
      </c>
      <c r="F419" s="76"/>
      <c r="G419" s="97"/>
      <c r="H419" s="160" t="str" cm="1">
        <f t="array" aca="1" ref="H419" ca="1">IF(D419="","",INDIRECT("各月内訳表!V" &amp; 17+15*(B414-1)))</f>
        <v/>
      </c>
      <c r="I419" s="161"/>
      <c r="J419" s="162"/>
      <c r="K419" s="77"/>
      <c r="M419" s="93" t="str">
        <f>IF(F419="","",IF(入力ボックス!$C$7&lt;F419,"完了日より後",IF(#REF!&gt;F419,"発注と支払の日付が前後","○")))</f>
        <v/>
      </c>
    </row>
    <row r="420" spans="2:13" ht="14.25" customHeight="1">
      <c r="C420" s="83" t="str">
        <f ca="1">IF($D420="","","1-" &amp; $B414 &amp; "_"&amp;各月内訳表!K$8)</f>
        <v/>
      </c>
      <c r="D420" s="84" t="str" cm="1">
        <f t="array" aca="1" ref="D420" ca="1">IF(INDIRECT("各月内訳表!K" &amp; 17+15*(B414-1))="","",INDIRECT("各月内訳表!K" &amp; 17+15*(B414-1)))</f>
        <v/>
      </c>
      <c r="E420" s="84" t="str">
        <f t="shared" ca="1" si="45"/>
        <v/>
      </c>
      <c r="F420" s="76"/>
      <c r="G420" s="97"/>
      <c r="H420" s="160" t="str" cm="1">
        <f t="array" aca="1" ref="H420" ca="1">IF(D420="","",INDIRECT("各月内訳表!W" &amp; 17+15*(B414-1)))</f>
        <v/>
      </c>
      <c r="I420" s="161"/>
      <c r="J420" s="162"/>
      <c r="K420" s="77"/>
      <c r="M420" s="93" t="str">
        <f>IF(F420="","",IF(入力ボックス!$C$7&lt;F420,"完了日より後",IF(#REF!&gt;F420,"発注と支払の日付が前後","○")))</f>
        <v/>
      </c>
    </row>
    <row r="421" spans="2:13" ht="14.25" customHeight="1">
      <c r="C421" s="85" t="str">
        <f ca="1">IF($D421="","","1-" &amp; $B414 &amp; "_"&amp;各月内訳表!L$8)</f>
        <v/>
      </c>
      <c r="D421" s="86" t="str" cm="1">
        <f t="array" aca="1" ref="D421" ca="1">IF(INDIRECT("各月内訳表!L" &amp; 17+15*(B414-1))="","",INDIRECT("各月内訳表!L" &amp; 17+15*(B414-1)))</f>
        <v/>
      </c>
      <c r="E421" s="86" t="str">
        <f t="shared" ca="1" si="45"/>
        <v/>
      </c>
      <c r="F421" s="76"/>
      <c r="G421" s="98"/>
      <c r="H421" s="160" t="str" cm="1">
        <f t="array" aca="1" ref="H421" ca="1">IF(D421="","",INDIRECT("各月内訳表!X" &amp; 17+15*(B414-1)))</f>
        <v/>
      </c>
      <c r="I421" s="161"/>
      <c r="J421" s="162"/>
      <c r="K421" s="77"/>
      <c r="M421" s="93" t="str">
        <f>IF(F421="","",IF(入力ボックス!$C$7&lt;F421,"完了日より後",IF(#REF!&gt;F421,"発注と支払の日付が前後","○")))</f>
        <v/>
      </c>
    </row>
    <row r="422" spans="2:13" ht="14.25" customHeight="1">
      <c r="C422" s="87"/>
      <c r="D422" s="88"/>
      <c r="E422" s="88"/>
      <c r="F422" s="89"/>
      <c r="G422" s="99"/>
      <c r="H422" s="154"/>
      <c r="I422" s="155"/>
      <c r="J422" s="156"/>
      <c r="K422" s="88"/>
      <c r="M422" s="93" t="str">
        <f>IF(F422="","",IF(入力ボックス!$C$7&lt;F422,"完了日より後",IF(#REF!&gt;F422,"発注と支払の日付が前後","○")))</f>
        <v/>
      </c>
    </row>
    <row r="423" spans="2:13" ht="14.25" customHeight="1">
      <c r="B423" s="45">
        <f>B414+1</f>
        <v>47</v>
      </c>
      <c r="C423" s="81" t="str">
        <f ca="1">IF($D423="","","1-" &amp; $B423 &amp; "_"&amp;各月内訳表!E$8)</f>
        <v/>
      </c>
      <c r="D423" s="82" t="str" cm="1">
        <f t="array" aca="1" ref="D423" ca="1">IF(INDIRECT("各月内訳表!E" &amp; 17+15*(B423-1))="","",INDIRECT("各月内訳表!E" &amp; 17+15*(B423-1)))</f>
        <v/>
      </c>
      <c r="E423" s="82" t="str">
        <f ca="1">IF(ISBLANK(D423),"",D423)</f>
        <v/>
      </c>
      <c r="F423" s="128"/>
      <c r="G423" s="96" t="str" cm="1">
        <f t="array" aca="1" ref="G423" ca="1">IF(INDIRECT("各月内訳表!E"&amp;5+15*(B423-1))="","",HYPERLINK("#各月内訳表!E"&amp;5+15*(B423-1),INDIRECT("各月内訳表!E"&amp;5+15*(B423-1))))</f>
        <v/>
      </c>
      <c r="H423" s="163" t="str" cm="1">
        <f t="array" aca="1" ref="H423" ca="1">IF(D423="","",INDIRECT("各月内訳表!Q" &amp; 17+15*(B423-1)))</f>
        <v/>
      </c>
      <c r="I423" s="164"/>
      <c r="J423" s="165"/>
      <c r="K423" s="77"/>
      <c r="M423" s="93" t="str">
        <f>IF(F423="","",IF(入力ボックス!$C$8&lt;F423,"完了日より後",IF(#REF!&gt;F423,"発注と支払の日付が前後","○")))</f>
        <v/>
      </c>
    </row>
    <row r="424" spans="2:13" ht="14.25" customHeight="1">
      <c r="C424" s="83" t="str">
        <f ca="1">IF($D424="","","1-" &amp; $B423 &amp; "_"&amp;各月内訳表!F$8)</f>
        <v/>
      </c>
      <c r="D424" s="84" t="str" cm="1">
        <f t="array" aca="1" ref="D424" ca="1">IF(INDIRECT("各月内訳表!F" &amp; 17+15*(B423-1))="","",INDIRECT("各月内訳表!F" &amp; 17+15*(B423-1)))</f>
        <v/>
      </c>
      <c r="E424" s="84" t="str">
        <f t="shared" ref="E424:E430" ca="1" si="46">IF(ISBLANK(D424),"",D424)</f>
        <v/>
      </c>
      <c r="F424" s="129"/>
      <c r="G424" s="100"/>
      <c r="H424" s="160" t="str" cm="1">
        <f t="array" aca="1" ref="H424" ca="1">IF(D424="","",INDIRECT("各月内訳表!R" &amp; 17+15*(B423-1)))</f>
        <v/>
      </c>
      <c r="I424" s="161"/>
      <c r="J424" s="162"/>
      <c r="K424" s="77"/>
      <c r="M424" s="93" t="str">
        <f>IF(F424="","",IF(入力ボックス!$C$7&lt;F424,"完了日より後",IF(#REF!&gt;F424,"発注と支払の日付が前後","○")))</f>
        <v/>
      </c>
    </row>
    <row r="425" spans="2:13" ht="14.25" customHeight="1">
      <c r="C425" s="83" t="str">
        <f ca="1">IF($D425="","","1-" &amp; $B423 &amp; "_"&amp;各月内訳表!G$8)</f>
        <v/>
      </c>
      <c r="D425" s="84" t="str" cm="1">
        <f t="array" aca="1" ref="D425" ca="1">IF(INDIRECT("各月内訳表!G" &amp; 17+15*(B423-1))="","",INDIRECT("各月内訳表!G" &amp; 17+15*(B423-1)))</f>
        <v/>
      </c>
      <c r="E425" s="84" t="str">
        <f t="shared" ca="1" si="46"/>
        <v/>
      </c>
      <c r="F425" s="76"/>
      <c r="G425" s="97"/>
      <c r="H425" s="160" t="str" cm="1">
        <f t="array" aca="1" ref="H425" ca="1">IF(D425="","",INDIRECT("各月内訳表!S" &amp; 17+15*(B423-1)))</f>
        <v/>
      </c>
      <c r="I425" s="161"/>
      <c r="J425" s="162"/>
      <c r="K425" s="77"/>
      <c r="M425" s="93" t="str">
        <f>IF(F425="","",IF(入力ボックス!$C$7&lt;F425,"完了日より後",IF(#REF!&gt;F425,"発注と支払の日付が前後","○")))</f>
        <v/>
      </c>
    </row>
    <row r="426" spans="2:13" ht="14.25" customHeight="1">
      <c r="C426" s="83" t="str">
        <f ca="1">IF($D426="","","1-" &amp; $B423 &amp; "_"&amp;各月内訳表!H$8)</f>
        <v/>
      </c>
      <c r="D426" s="84" t="str" cm="1">
        <f t="array" aca="1" ref="D426" ca="1">IF(INDIRECT("各月内訳表!H" &amp; 17+15*(B423-1))="","",INDIRECT("各月内訳表!H" &amp; 17+15*(B423-1)))</f>
        <v/>
      </c>
      <c r="E426" s="84" t="str">
        <f t="shared" ca="1" si="46"/>
        <v/>
      </c>
      <c r="F426" s="76"/>
      <c r="G426" s="97"/>
      <c r="H426" s="160" t="str" cm="1">
        <f t="array" aca="1" ref="H426" ca="1">IF(D426="","",INDIRECT("各月内訳表!T" &amp; 17+15*(B423-1)))</f>
        <v/>
      </c>
      <c r="I426" s="161"/>
      <c r="J426" s="162"/>
      <c r="K426" s="77"/>
      <c r="M426" s="93" t="str">
        <f>IF(F426="","",IF(入力ボックス!$C$7&lt;F426,"完了日より後",IF(#REF!&gt;F426,"発注と支払の日付が前後","○")))</f>
        <v/>
      </c>
    </row>
    <row r="427" spans="2:13" ht="14.25" customHeight="1">
      <c r="C427" s="83" t="str">
        <f ca="1">IF($D427="","","1-" &amp; $B423 &amp; "_"&amp;各月内訳表!I$8)</f>
        <v/>
      </c>
      <c r="D427" s="84" t="str" cm="1">
        <f t="array" aca="1" ref="D427" ca="1">IF(INDIRECT("各月内訳表!I" &amp; 17+15*(B423-1))="","",INDIRECT("各月内訳表!I" &amp; 17+15*(B423-1)))</f>
        <v/>
      </c>
      <c r="E427" s="84" t="str">
        <f t="shared" ca="1" si="46"/>
        <v/>
      </c>
      <c r="F427" s="76"/>
      <c r="G427" s="97"/>
      <c r="H427" s="160" t="str" cm="1">
        <f t="array" aca="1" ref="H427" ca="1">IF(D427="","",INDIRECT("各月内訳表!U" &amp; 17+15*(B423-1)))</f>
        <v/>
      </c>
      <c r="I427" s="161"/>
      <c r="J427" s="162"/>
      <c r="K427" s="77"/>
      <c r="M427" s="93" t="str">
        <f>IF(F427="","",IF(入力ボックス!$C$7&lt;F427,"完了日より後",IF(#REF!&gt;F427,"発注と支払の日付が前後","○")))</f>
        <v/>
      </c>
    </row>
    <row r="428" spans="2:13" ht="14.25" customHeight="1">
      <c r="C428" s="83" t="str">
        <f ca="1">IF($D428="","","1-" &amp; $B423 &amp; "_"&amp;各月内訳表!J$8)</f>
        <v/>
      </c>
      <c r="D428" s="84" t="str" cm="1">
        <f t="array" aca="1" ref="D428" ca="1">IF(INDIRECT("各月内訳表!J" &amp; 17+15*(B423-1))="","",INDIRECT("各月内訳表!J" &amp; 17+15*(B423-1)))</f>
        <v/>
      </c>
      <c r="E428" s="84" t="str">
        <f t="shared" ca="1" si="46"/>
        <v/>
      </c>
      <c r="F428" s="76"/>
      <c r="G428" s="97"/>
      <c r="H428" s="160" t="str" cm="1">
        <f t="array" aca="1" ref="H428" ca="1">IF(D428="","",INDIRECT("各月内訳表!V" &amp; 17+15*(B423-1)))</f>
        <v/>
      </c>
      <c r="I428" s="161"/>
      <c r="J428" s="162"/>
      <c r="K428" s="77"/>
      <c r="M428" s="93" t="str">
        <f>IF(F428="","",IF(入力ボックス!$C$7&lt;F428,"完了日より後",IF(#REF!&gt;F428,"発注と支払の日付が前後","○")))</f>
        <v/>
      </c>
    </row>
    <row r="429" spans="2:13" ht="14.25" customHeight="1">
      <c r="C429" s="83" t="str">
        <f ca="1">IF($D429="","","1-" &amp; $B423 &amp; "_"&amp;各月内訳表!K$8)</f>
        <v/>
      </c>
      <c r="D429" s="84" t="str" cm="1">
        <f t="array" aca="1" ref="D429" ca="1">IF(INDIRECT("各月内訳表!K" &amp; 17+15*(B423-1))="","",INDIRECT("各月内訳表!K" &amp; 17+15*(B423-1)))</f>
        <v/>
      </c>
      <c r="E429" s="84" t="str">
        <f t="shared" ca="1" si="46"/>
        <v/>
      </c>
      <c r="F429" s="76"/>
      <c r="G429" s="97"/>
      <c r="H429" s="160" t="str" cm="1">
        <f t="array" aca="1" ref="H429" ca="1">IF(D429="","",INDIRECT("各月内訳表!W" &amp; 17+15*(B423-1)))</f>
        <v/>
      </c>
      <c r="I429" s="161"/>
      <c r="J429" s="162"/>
      <c r="K429" s="77"/>
      <c r="M429" s="93" t="str">
        <f>IF(F429="","",IF(入力ボックス!$C$7&lt;F429,"完了日より後",IF(#REF!&gt;F429,"発注と支払の日付が前後","○")))</f>
        <v/>
      </c>
    </row>
    <row r="430" spans="2:13" ht="14.25" customHeight="1">
      <c r="C430" s="85" t="str">
        <f ca="1">IF($D430="","","1-" &amp; $B423 &amp; "_"&amp;各月内訳表!L$8)</f>
        <v/>
      </c>
      <c r="D430" s="86" t="str" cm="1">
        <f t="array" aca="1" ref="D430" ca="1">IF(INDIRECT("各月内訳表!L" &amp; 17+15*(B423-1))="","",INDIRECT("各月内訳表!L" &amp; 17+15*(B423-1)))</f>
        <v/>
      </c>
      <c r="E430" s="86" t="str">
        <f t="shared" ca="1" si="46"/>
        <v/>
      </c>
      <c r="F430" s="76"/>
      <c r="G430" s="98"/>
      <c r="H430" s="160" t="str" cm="1">
        <f t="array" aca="1" ref="H430" ca="1">IF(D430="","",INDIRECT("各月内訳表!X" &amp; 17+15*(B423-1)))</f>
        <v/>
      </c>
      <c r="I430" s="161"/>
      <c r="J430" s="162"/>
      <c r="K430" s="77"/>
      <c r="M430" s="93" t="str">
        <f>IF(F430="","",IF(入力ボックス!$C$7&lt;F430,"完了日より後",IF(#REF!&gt;F430,"発注と支払の日付が前後","○")))</f>
        <v/>
      </c>
    </row>
    <row r="431" spans="2:13" ht="14.25" customHeight="1">
      <c r="C431" s="87"/>
      <c r="D431" s="88"/>
      <c r="E431" s="88"/>
      <c r="F431" s="89"/>
      <c r="G431" s="99"/>
      <c r="H431" s="154"/>
      <c r="I431" s="155"/>
      <c r="J431" s="156"/>
      <c r="K431" s="88"/>
      <c r="M431" s="93" t="str">
        <f>IF(F431="","",IF(入力ボックス!$C$7&lt;F431,"完了日より後",IF(#REF!&gt;F431,"発注と支払の日付が前後","○")))</f>
        <v/>
      </c>
    </row>
    <row r="432" spans="2:13" ht="14.25" customHeight="1">
      <c r="B432" s="45">
        <f>B423+1</f>
        <v>48</v>
      </c>
      <c r="C432" s="81" t="str">
        <f ca="1">IF($D432="","","1-" &amp; $B432 &amp; "_"&amp;各月内訳表!E$8)</f>
        <v/>
      </c>
      <c r="D432" s="82" t="str" cm="1">
        <f t="array" aca="1" ref="D432" ca="1">IF(INDIRECT("各月内訳表!E" &amp; 17+15*(B432-1))="","",INDIRECT("各月内訳表!E" &amp; 17+15*(B432-1)))</f>
        <v/>
      </c>
      <c r="E432" s="82" t="str">
        <f ca="1">IF(ISBLANK(D432),"",D432)</f>
        <v/>
      </c>
      <c r="F432" s="128"/>
      <c r="G432" s="96" t="str" cm="1">
        <f t="array" aca="1" ref="G432" ca="1">IF(INDIRECT("各月内訳表!E"&amp;5+15*(B432-1))="","",HYPERLINK("#各月内訳表!E"&amp;5+15*(B432-1),INDIRECT("各月内訳表!E"&amp;5+15*(B432-1))))</f>
        <v/>
      </c>
      <c r="H432" s="163" t="str" cm="1">
        <f t="array" aca="1" ref="H432" ca="1">IF(D432="","",INDIRECT("各月内訳表!Q" &amp; 17+15*(B432-1)))</f>
        <v/>
      </c>
      <c r="I432" s="164"/>
      <c r="J432" s="165"/>
      <c r="K432" s="77"/>
      <c r="M432" s="93" t="str">
        <f>IF(F432="","",IF(入力ボックス!$C$8&lt;F432,"完了日より後",IF(#REF!&gt;F432,"発注と支払の日付が前後","○")))</f>
        <v/>
      </c>
    </row>
    <row r="433" spans="2:13" ht="14.25" customHeight="1">
      <c r="C433" s="83" t="str">
        <f ca="1">IF($D433="","","1-" &amp; $B432 &amp; "_"&amp;各月内訳表!F$8)</f>
        <v/>
      </c>
      <c r="D433" s="84" t="str" cm="1">
        <f t="array" aca="1" ref="D433" ca="1">IF(INDIRECT("各月内訳表!F" &amp; 17+15*(B432-1))="","",INDIRECT("各月内訳表!F" &amp; 17+15*(B432-1)))</f>
        <v/>
      </c>
      <c r="E433" s="84" t="str">
        <f t="shared" ref="E433:E439" ca="1" si="47">IF(ISBLANK(D433),"",D433)</f>
        <v/>
      </c>
      <c r="F433" s="129"/>
      <c r="G433" s="100"/>
      <c r="H433" s="160" t="str" cm="1">
        <f t="array" aca="1" ref="H433" ca="1">IF(D433="","",INDIRECT("各月内訳表!R" &amp; 17+15*(B432-1)))</f>
        <v/>
      </c>
      <c r="I433" s="161"/>
      <c r="J433" s="162"/>
      <c r="K433" s="77"/>
      <c r="M433" s="93" t="str">
        <f>IF(F433="","",IF(入力ボックス!$C$7&lt;F433,"完了日より後",IF(#REF!&gt;F433,"発注と支払の日付が前後","○")))</f>
        <v/>
      </c>
    </row>
    <row r="434" spans="2:13" ht="14.25" customHeight="1">
      <c r="C434" s="83" t="str">
        <f ca="1">IF($D434="","","1-" &amp; $B432 &amp; "_"&amp;各月内訳表!G$8)</f>
        <v/>
      </c>
      <c r="D434" s="84" t="str" cm="1">
        <f t="array" aca="1" ref="D434" ca="1">IF(INDIRECT("各月内訳表!G" &amp; 17+15*(B432-1))="","",INDIRECT("各月内訳表!G" &amp; 17+15*(B432-1)))</f>
        <v/>
      </c>
      <c r="E434" s="84" t="str">
        <f t="shared" ca="1" si="47"/>
        <v/>
      </c>
      <c r="F434" s="76"/>
      <c r="G434" s="97"/>
      <c r="H434" s="160" t="str" cm="1">
        <f t="array" aca="1" ref="H434" ca="1">IF(D434="","",INDIRECT("各月内訳表!S" &amp; 17+15*(B432-1)))</f>
        <v/>
      </c>
      <c r="I434" s="161"/>
      <c r="J434" s="162"/>
      <c r="K434" s="77"/>
      <c r="M434" s="93" t="str">
        <f>IF(F434="","",IF(入力ボックス!$C$7&lt;F434,"完了日より後",IF(#REF!&gt;F434,"発注と支払の日付が前後","○")))</f>
        <v/>
      </c>
    </row>
    <row r="435" spans="2:13" ht="14.25" customHeight="1">
      <c r="C435" s="83" t="str">
        <f ca="1">IF($D435="","","1-" &amp; $B432 &amp; "_"&amp;各月内訳表!H$8)</f>
        <v/>
      </c>
      <c r="D435" s="84" t="str" cm="1">
        <f t="array" aca="1" ref="D435" ca="1">IF(INDIRECT("各月内訳表!H" &amp; 17+15*(B432-1))="","",INDIRECT("各月内訳表!H" &amp; 17+15*(B432-1)))</f>
        <v/>
      </c>
      <c r="E435" s="84" t="str">
        <f t="shared" ca="1" si="47"/>
        <v/>
      </c>
      <c r="F435" s="76"/>
      <c r="G435" s="97"/>
      <c r="H435" s="160" t="str" cm="1">
        <f t="array" aca="1" ref="H435" ca="1">IF(D435="","",INDIRECT("各月内訳表!T" &amp; 17+15*(B432-1)))</f>
        <v/>
      </c>
      <c r="I435" s="161"/>
      <c r="J435" s="162"/>
      <c r="K435" s="77"/>
      <c r="M435" s="93" t="str">
        <f>IF(F435="","",IF(入力ボックス!$C$7&lt;F435,"完了日より後",IF(#REF!&gt;F435,"発注と支払の日付が前後","○")))</f>
        <v/>
      </c>
    </row>
    <row r="436" spans="2:13" ht="14.25" customHeight="1">
      <c r="C436" s="83" t="str">
        <f ca="1">IF($D436="","","1-" &amp; $B432 &amp; "_"&amp;各月内訳表!I$8)</f>
        <v/>
      </c>
      <c r="D436" s="84" t="str" cm="1">
        <f t="array" aca="1" ref="D436" ca="1">IF(INDIRECT("各月内訳表!I" &amp; 17+15*(B432-1))="","",INDIRECT("各月内訳表!I" &amp; 17+15*(B432-1)))</f>
        <v/>
      </c>
      <c r="E436" s="84" t="str">
        <f t="shared" ca="1" si="47"/>
        <v/>
      </c>
      <c r="F436" s="76"/>
      <c r="G436" s="97"/>
      <c r="H436" s="160" t="str" cm="1">
        <f t="array" aca="1" ref="H436" ca="1">IF(D436="","",INDIRECT("各月内訳表!U" &amp; 17+15*(B432-1)))</f>
        <v/>
      </c>
      <c r="I436" s="161"/>
      <c r="J436" s="162"/>
      <c r="K436" s="77"/>
      <c r="M436" s="93" t="str">
        <f>IF(F436="","",IF(入力ボックス!$C$7&lt;F436,"完了日より後",IF(#REF!&gt;F436,"発注と支払の日付が前後","○")))</f>
        <v/>
      </c>
    </row>
    <row r="437" spans="2:13" ht="14.25" customHeight="1">
      <c r="C437" s="83" t="str">
        <f ca="1">IF($D437="","","1-" &amp; $B432 &amp; "_"&amp;各月内訳表!J$8)</f>
        <v/>
      </c>
      <c r="D437" s="84" t="str" cm="1">
        <f t="array" aca="1" ref="D437" ca="1">IF(INDIRECT("各月内訳表!J" &amp; 17+15*(B432-1))="","",INDIRECT("各月内訳表!J" &amp; 17+15*(B432-1)))</f>
        <v/>
      </c>
      <c r="E437" s="84" t="str">
        <f t="shared" ca="1" si="47"/>
        <v/>
      </c>
      <c r="F437" s="76"/>
      <c r="G437" s="97"/>
      <c r="H437" s="160" t="str" cm="1">
        <f t="array" aca="1" ref="H437" ca="1">IF(D437="","",INDIRECT("各月内訳表!V" &amp; 17+15*(B432-1)))</f>
        <v/>
      </c>
      <c r="I437" s="161"/>
      <c r="J437" s="162"/>
      <c r="K437" s="77"/>
      <c r="M437" s="93" t="str">
        <f>IF(F437="","",IF(入力ボックス!$C$7&lt;F437,"完了日より後",IF(#REF!&gt;F437,"発注と支払の日付が前後","○")))</f>
        <v/>
      </c>
    </row>
    <row r="438" spans="2:13" ht="14.25" customHeight="1">
      <c r="C438" s="83" t="str">
        <f ca="1">IF($D438="","","1-" &amp; $B432 &amp; "_"&amp;各月内訳表!K$8)</f>
        <v/>
      </c>
      <c r="D438" s="84" t="str" cm="1">
        <f t="array" aca="1" ref="D438" ca="1">IF(INDIRECT("各月内訳表!K" &amp; 17+15*(B432-1))="","",INDIRECT("各月内訳表!K" &amp; 17+15*(B432-1)))</f>
        <v/>
      </c>
      <c r="E438" s="84" t="str">
        <f t="shared" ca="1" si="47"/>
        <v/>
      </c>
      <c r="F438" s="76"/>
      <c r="G438" s="97"/>
      <c r="H438" s="160" t="str" cm="1">
        <f t="array" aca="1" ref="H438" ca="1">IF(D438="","",INDIRECT("各月内訳表!W" &amp; 17+15*(B432-1)))</f>
        <v/>
      </c>
      <c r="I438" s="161"/>
      <c r="J438" s="162"/>
      <c r="K438" s="77"/>
      <c r="M438" s="93" t="str">
        <f>IF(F438="","",IF(入力ボックス!$C$7&lt;F438,"完了日より後",IF(#REF!&gt;F438,"発注と支払の日付が前後","○")))</f>
        <v/>
      </c>
    </row>
    <row r="439" spans="2:13" ht="14.25" customHeight="1">
      <c r="C439" s="85" t="str">
        <f ca="1">IF($D439="","","1-" &amp; $B432 &amp; "_"&amp;各月内訳表!L$8)</f>
        <v/>
      </c>
      <c r="D439" s="86" t="str" cm="1">
        <f t="array" aca="1" ref="D439" ca="1">IF(INDIRECT("各月内訳表!L" &amp; 17+15*(B432-1))="","",INDIRECT("各月内訳表!L" &amp; 17+15*(B432-1)))</f>
        <v/>
      </c>
      <c r="E439" s="86" t="str">
        <f t="shared" ca="1" si="47"/>
        <v/>
      </c>
      <c r="F439" s="76"/>
      <c r="G439" s="98"/>
      <c r="H439" s="160" t="str" cm="1">
        <f t="array" aca="1" ref="H439" ca="1">IF(D439="","",INDIRECT("各月内訳表!X" &amp; 17+15*(B432-1)))</f>
        <v/>
      </c>
      <c r="I439" s="161"/>
      <c r="J439" s="162"/>
      <c r="K439" s="77"/>
      <c r="M439" s="93" t="str">
        <f>IF(F439="","",IF(入力ボックス!$C$7&lt;F439,"完了日より後",IF(#REF!&gt;F439,"発注と支払の日付が前後","○")))</f>
        <v/>
      </c>
    </row>
    <row r="440" spans="2:13" ht="14.25" customHeight="1">
      <c r="C440" s="87"/>
      <c r="D440" s="88"/>
      <c r="E440" s="88"/>
      <c r="F440" s="89"/>
      <c r="G440" s="99"/>
      <c r="H440" s="154"/>
      <c r="I440" s="155"/>
      <c r="J440" s="156"/>
      <c r="K440" s="88"/>
      <c r="M440" s="93" t="str">
        <f>IF(F440="","",IF(入力ボックス!$C$7&lt;F440,"完了日より後",IF(#REF!&gt;F440,"発注と支払の日付が前後","○")))</f>
        <v/>
      </c>
    </row>
    <row r="441" spans="2:13" ht="14.25" customHeight="1">
      <c r="B441" s="45">
        <f>B432+1</f>
        <v>49</v>
      </c>
      <c r="C441" s="81" t="str">
        <f ca="1">IF($D441="","","1-" &amp; $B441 &amp; "_"&amp;各月内訳表!E$8)</f>
        <v/>
      </c>
      <c r="D441" s="82" t="str" cm="1">
        <f t="array" aca="1" ref="D441" ca="1">IF(INDIRECT("各月内訳表!E" &amp; 17+15*(B441-1))="","",INDIRECT("各月内訳表!E" &amp; 17+15*(B441-1)))</f>
        <v/>
      </c>
      <c r="E441" s="82" t="str">
        <f ca="1">IF(ISBLANK(D441),"",D441)</f>
        <v/>
      </c>
      <c r="F441" s="128"/>
      <c r="G441" s="96" t="str" cm="1">
        <f t="array" aca="1" ref="G441" ca="1">IF(INDIRECT("各月内訳表!E"&amp;5+15*(B441-1))="","",HYPERLINK("#各月内訳表!E"&amp;5+15*(B441-1),INDIRECT("各月内訳表!E"&amp;5+15*(B441-1))))</f>
        <v/>
      </c>
      <c r="H441" s="163" t="str" cm="1">
        <f t="array" aca="1" ref="H441" ca="1">IF(D441="","",INDIRECT("各月内訳表!Q" &amp; 17+15*(B441-1)))</f>
        <v/>
      </c>
      <c r="I441" s="164"/>
      <c r="J441" s="165"/>
      <c r="K441" s="77"/>
      <c r="M441" s="93" t="str">
        <f>IF(F441="","",IF(入力ボックス!$C$8&lt;F441,"完了日より後",IF(#REF!&gt;F441,"発注と支払の日付が前後","○")))</f>
        <v/>
      </c>
    </row>
    <row r="442" spans="2:13" ht="14.25" customHeight="1">
      <c r="C442" s="83" t="str">
        <f ca="1">IF($D442="","","1-" &amp; $B441 &amp; "_"&amp;各月内訳表!F$8)</f>
        <v/>
      </c>
      <c r="D442" s="84" t="str" cm="1">
        <f t="array" aca="1" ref="D442" ca="1">IF(INDIRECT("各月内訳表!F" &amp; 17+15*(B441-1))="","",INDIRECT("各月内訳表!F" &amp; 17+15*(B441-1)))</f>
        <v/>
      </c>
      <c r="E442" s="84" t="str">
        <f t="shared" ref="E442:E448" ca="1" si="48">IF(ISBLANK(D442),"",D442)</f>
        <v/>
      </c>
      <c r="F442" s="129"/>
      <c r="G442" s="100"/>
      <c r="H442" s="160" t="str" cm="1">
        <f t="array" aca="1" ref="H442" ca="1">IF(D442="","",INDIRECT("各月内訳表!R" &amp; 17+15*(B441-1)))</f>
        <v/>
      </c>
      <c r="I442" s="161"/>
      <c r="J442" s="162"/>
      <c r="K442" s="77"/>
      <c r="M442" s="93" t="str">
        <f>IF(F442="","",IF(入力ボックス!$C$7&lt;F442,"完了日より後",IF(#REF!&gt;F442,"発注と支払の日付が前後","○")))</f>
        <v/>
      </c>
    </row>
    <row r="443" spans="2:13" ht="14.25" customHeight="1">
      <c r="C443" s="83" t="str">
        <f ca="1">IF($D443="","","1-" &amp; $B441 &amp; "_"&amp;各月内訳表!G$8)</f>
        <v/>
      </c>
      <c r="D443" s="84" t="str" cm="1">
        <f t="array" aca="1" ref="D443" ca="1">IF(INDIRECT("各月内訳表!G" &amp; 17+15*(B441-1))="","",INDIRECT("各月内訳表!G" &amp; 17+15*(B441-1)))</f>
        <v/>
      </c>
      <c r="E443" s="84" t="str">
        <f t="shared" ca="1" si="48"/>
        <v/>
      </c>
      <c r="F443" s="76"/>
      <c r="G443" s="97"/>
      <c r="H443" s="160" t="str" cm="1">
        <f t="array" aca="1" ref="H443" ca="1">IF(D443="","",INDIRECT("各月内訳表!S" &amp; 17+15*(B441-1)))</f>
        <v/>
      </c>
      <c r="I443" s="161"/>
      <c r="J443" s="162"/>
      <c r="K443" s="77"/>
      <c r="M443" s="93" t="str">
        <f>IF(F443="","",IF(入力ボックス!$C$7&lt;F443,"完了日より後",IF(#REF!&gt;F443,"発注と支払の日付が前後","○")))</f>
        <v/>
      </c>
    </row>
    <row r="444" spans="2:13" ht="14.25" customHeight="1">
      <c r="C444" s="83" t="str">
        <f ca="1">IF($D444="","","1-" &amp; $B441 &amp; "_"&amp;各月内訳表!H$8)</f>
        <v/>
      </c>
      <c r="D444" s="84" t="str" cm="1">
        <f t="array" aca="1" ref="D444" ca="1">IF(INDIRECT("各月内訳表!H" &amp; 17+15*(B441-1))="","",INDIRECT("各月内訳表!H" &amp; 17+15*(B441-1)))</f>
        <v/>
      </c>
      <c r="E444" s="84" t="str">
        <f t="shared" ca="1" si="48"/>
        <v/>
      </c>
      <c r="F444" s="76"/>
      <c r="G444" s="97"/>
      <c r="H444" s="160" t="str" cm="1">
        <f t="array" aca="1" ref="H444" ca="1">IF(D444="","",INDIRECT("各月内訳表!T" &amp; 17+15*(B441-1)))</f>
        <v/>
      </c>
      <c r="I444" s="161"/>
      <c r="J444" s="162"/>
      <c r="K444" s="77"/>
      <c r="M444" s="93" t="str">
        <f>IF(F444="","",IF(入力ボックス!$C$7&lt;F444,"完了日より後",IF(#REF!&gt;F444,"発注と支払の日付が前後","○")))</f>
        <v/>
      </c>
    </row>
    <row r="445" spans="2:13" ht="14.25" customHeight="1">
      <c r="C445" s="83" t="str">
        <f ca="1">IF($D445="","","1-" &amp; $B441 &amp; "_"&amp;各月内訳表!I$8)</f>
        <v/>
      </c>
      <c r="D445" s="84" t="str" cm="1">
        <f t="array" aca="1" ref="D445" ca="1">IF(INDIRECT("各月内訳表!I" &amp; 17+15*(B441-1))="","",INDIRECT("各月内訳表!I" &amp; 17+15*(B441-1)))</f>
        <v/>
      </c>
      <c r="E445" s="84" t="str">
        <f t="shared" ca="1" si="48"/>
        <v/>
      </c>
      <c r="F445" s="76"/>
      <c r="G445" s="97"/>
      <c r="H445" s="160" t="str" cm="1">
        <f t="array" aca="1" ref="H445" ca="1">IF(D445="","",INDIRECT("各月内訳表!U" &amp; 17+15*(B441-1)))</f>
        <v/>
      </c>
      <c r="I445" s="161"/>
      <c r="J445" s="162"/>
      <c r="K445" s="77"/>
      <c r="M445" s="93" t="str">
        <f>IF(F445="","",IF(入力ボックス!$C$7&lt;F445,"完了日より後",IF(#REF!&gt;F445,"発注と支払の日付が前後","○")))</f>
        <v/>
      </c>
    </row>
    <row r="446" spans="2:13" ht="14.25" customHeight="1">
      <c r="C446" s="83" t="str">
        <f ca="1">IF($D446="","","1-" &amp; $B441 &amp; "_"&amp;各月内訳表!J$8)</f>
        <v/>
      </c>
      <c r="D446" s="84" t="str" cm="1">
        <f t="array" aca="1" ref="D446" ca="1">IF(INDIRECT("各月内訳表!J" &amp; 17+15*(B441-1))="","",INDIRECT("各月内訳表!J" &amp; 17+15*(B441-1)))</f>
        <v/>
      </c>
      <c r="E446" s="84" t="str">
        <f t="shared" ca="1" si="48"/>
        <v/>
      </c>
      <c r="F446" s="76"/>
      <c r="G446" s="97"/>
      <c r="H446" s="160" t="str" cm="1">
        <f t="array" aca="1" ref="H446" ca="1">IF(D446="","",INDIRECT("各月内訳表!V" &amp; 17+15*(B441-1)))</f>
        <v/>
      </c>
      <c r="I446" s="161"/>
      <c r="J446" s="162"/>
      <c r="K446" s="77"/>
      <c r="M446" s="93" t="str">
        <f>IF(F446="","",IF(入力ボックス!$C$7&lt;F446,"完了日より後",IF(#REF!&gt;F446,"発注と支払の日付が前後","○")))</f>
        <v/>
      </c>
    </row>
    <row r="447" spans="2:13" ht="14.25" customHeight="1">
      <c r="C447" s="83" t="str">
        <f ca="1">IF($D447="","","1-" &amp; $B441 &amp; "_"&amp;各月内訳表!K$8)</f>
        <v/>
      </c>
      <c r="D447" s="84" t="str" cm="1">
        <f t="array" aca="1" ref="D447" ca="1">IF(INDIRECT("各月内訳表!K" &amp; 17+15*(B441-1))="","",INDIRECT("各月内訳表!K" &amp; 17+15*(B441-1)))</f>
        <v/>
      </c>
      <c r="E447" s="84" t="str">
        <f t="shared" ca="1" si="48"/>
        <v/>
      </c>
      <c r="F447" s="76"/>
      <c r="G447" s="97"/>
      <c r="H447" s="160" t="str" cm="1">
        <f t="array" aca="1" ref="H447" ca="1">IF(D447="","",INDIRECT("各月内訳表!W" &amp; 17+15*(B441-1)))</f>
        <v/>
      </c>
      <c r="I447" s="161"/>
      <c r="J447" s="162"/>
      <c r="K447" s="77"/>
      <c r="M447" s="93" t="str">
        <f>IF(F447="","",IF(入力ボックス!$C$7&lt;F447,"完了日より後",IF(#REF!&gt;F447,"発注と支払の日付が前後","○")))</f>
        <v/>
      </c>
    </row>
    <row r="448" spans="2:13" ht="14.25" customHeight="1">
      <c r="C448" s="85" t="str">
        <f ca="1">IF($D448="","","1-" &amp; $B441 &amp; "_"&amp;各月内訳表!L$8)</f>
        <v/>
      </c>
      <c r="D448" s="86" t="str" cm="1">
        <f t="array" aca="1" ref="D448" ca="1">IF(INDIRECT("各月内訳表!L" &amp; 17+15*(B441-1))="","",INDIRECT("各月内訳表!L" &amp; 17+15*(B441-1)))</f>
        <v/>
      </c>
      <c r="E448" s="86" t="str">
        <f t="shared" ca="1" si="48"/>
        <v/>
      </c>
      <c r="F448" s="76"/>
      <c r="G448" s="98"/>
      <c r="H448" s="160" t="str" cm="1">
        <f t="array" aca="1" ref="H448" ca="1">IF(D448="","",INDIRECT("各月内訳表!X" &amp; 17+15*(B441-1)))</f>
        <v/>
      </c>
      <c r="I448" s="161"/>
      <c r="J448" s="162"/>
      <c r="K448" s="77"/>
      <c r="M448" s="93" t="str">
        <f>IF(F448="","",IF(入力ボックス!$C$7&lt;F448,"完了日より後",IF(#REF!&gt;F448,"発注と支払の日付が前後","○")))</f>
        <v/>
      </c>
    </row>
    <row r="449" spans="2:13" ht="14.25" customHeight="1">
      <c r="C449" s="87"/>
      <c r="D449" s="88"/>
      <c r="E449" s="88"/>
      <c r="F449" s="89"/>
      <c r="G449" s="99"/>
      <c r="H449" s="154"/>
      <c r="I449" s="155"/>
      <c r="J449" s="156"/>
      <c r="K449" s="88"/>
      <c r="M449" s="93" t="str">
        <f>IF(F449="","",IF(入力ボックス!$C$7&lt;F449,"完了日より後",IF(#REF!&gt;F449,"発注と支払の日付が前後","○")))</f>
        <v/>
      </c>
    </row>
    <row r="450" spans="2:13" ht="14.25" customHeight="1">
      <c r="B450" s="45">
        <f>B441+1</f>
        <v>50</v>
      </c>
      <c r="C450" s="81" t="str">
        <f ca="1">IF($D450="","","1-" &amp; $B450 &amp; "_"&amp;各月内訳表!E$8)</f>
        <v/>
      </c>
      <c r="D450" s="82" t="str" cm="1">
        <f t="array" aca="1" ref="D450" ca="1">IF(INDIRECT("各月内訳表!E" &amp; 17+15*(B450-1))="","",INDIRECT("各月内訳表!E" &amp; 17+15*(B450-1)))</f>
        <v/>
      </c>
      <c r="E450" s="82" t="str">
        <f ca="1">IF(ISBLANK(D450),"",D450)</f>
        <v/>
      </c>
      <c r="F450" s="128"/>
      <c r="G450" s="96" t="str" cm="1">
        <f t="array" aca="1" ref="G450" ca="1">IF(INDIRECT("各月内訳表!E"&amp;5+15*(B450-1))="","",HYPERLINK("#各月内訳表!E"&amp;5+15*(B450-1),INDIRECT("各月内訳表!E"&amp;5+15*(B450-1))))</f>
        <v/>
      </c>
      <c r="H450" s="163" t="str" cm="1">
        <f t="array" aca="1" ref="H450" ca="1">IF(D450="","",INDIRECT("各月内訳表!Q" &amp; 17+15*(B450-1)))</f>
        <v/>
      </c>
      <c r="I450" s="164"/>
      <c r="J450" s="165"/>
      <c r="K450" s="77"/>
      <c r="M450" s="93" t="str">
        <f>IF(F450="","",IF(入力ボックス!$C$8&lt;F450,"完了日より後",IF(#REF!&gt;F450,"発注と支払の日付が前後","○")))</f>
        <v/>
      </c>
    </row>
    <row r="451" spans="2:13" ht="14.25" customHeight="1">
      <c r="C451" s="83" t="str">
        <f ca="1">IF($D451="","","1-" &amp; $B450 &amp; "_"&amp;各月内訳表!F$8)</f>
        <v/>
      </c>
      <c r="D451" s="84" t="str" cm="1">
        <f t="array" aca="1" ref="D451" ca="1">IF(INDIRECT("各月内訳表!F" &amp; 17+15*(B450-1))="","",INDIRECT("各月内訳表!F" &amp; 17+15*(B450-1)))</f>
        <v/>
      </c>
      <c r="E451" s="84" t="str">
        <f t="shared" ref="E451:E457" ca="1" si="49">IF(ISBLANK(D451),"",D451)</f>
        <v/>
      </c>
      <c r="F451" s="129"/>
      <c r="G451" s="100"/>
      <c r="H451" s="160" t="str" cm="1">
        <f t="array" aca="1" ref="H451" ca="1">IF(D451="","",INDIRECT("各月内訳表!R" &amp; 17+15*(B450-1)))</f>
        <v/>
      </c>
      <c r="I451" s="161"/>
      <c r="J451" s="162"/>
      <c r="K451" s="77"/>
      <c r="M451" s="93" t="str">
        <f>IF(F451="","",IF(入力ボックス!$C$7&lt;F451,"完了日より後",IF(#REF!&gt;F451,"発注と支払の日付が前後","○")))</f>
        <v/>
      </c>
    </row>
    <row r="452" spans="2:13" ht="14.25" customHeight="1">
      <c r="C452" s="83" t="str">
        <f ca="1">IF($D452="","","1-" &amp; $B450 &amp; "_"&amp;各月内訳表!G$8)</f>
        <v/>
      </c>
      <c r="D452" s="84" t="str" cm="1">
        <f t="array" aca="1" ref="D452" ca="1">IF(INDIRECT("各月内訳表!G" &amp; 17+15*(B450-1))="","",INDIRECT("各月内訳表!G" &amp; 17+15*(B450-1)))</f>
        <v/>
      </c>
      <c r="E452" s="84" t="str">
        <f t="shared" ca="1" si="49"/>
        <v/>
      </c>
      <c r="F452" s="76"/>
      <c r="G452" s="97"/>
      <c r="H452" s="160" t="str" cm="1">
        <f t="array" aca="1" ref="H452" ca="1">IF(D452="","",INDIRECT("各月内訳表!S" &amp; 17+15*(B450-1)))</f>
        <v/>
      </c>
      <c r="I452" s="161"/>
      <c r="J452" s="162"/>
      <c r="K452" s="77"/>
      <c r="M452" s="93" t="str">
        <f>IF(F452="","",IF(入力ボックス!$C$7&lt;F452,"完了日より後",IF(#REF!&gt;F452,"発注と支払の日付が前後","○")))</f>
        <v/>
      </c>
    </row>
    <row r="453" spans="2:13" ht="14.25" customHeight="1">
      <c r="C453" s="83" t="str">
        <f ca="1">IF($D453="","","1-" &amp; $B450 &amp; "_"&amp;各月内訳表!H$8)</f>
        <v/>
      </c>
      <c r="D453" s="84" t="str" cm="1">
        <f t="array" aca="1" ref="D453" ca="1">IF(INDIRECT("各月内訳表!H" &amp; 17+15*(B450-1))="","",INDIRECT("各月内訳表!H" &amp; 17+15*(B450-1)))</f>
        <v/>
      </c>
      <c r="E453" s="84" t="str">
        <f t="shared" ca="1" si="49"/>
        <v/>
      </c>
      <c r="F453" s="76"/>
      <c r="G453" s="97"/>
      <c r="H453" s="160" t="str" cm="1">
        <f t="array" aca="1" ref="H453" ca="1">IF(D453="","",INDIRECT("各月内訳表!T" &amp; 17+15*(B450-1)))</f>
        <v/>
      </c>
      <c r="I453" s="161"/>
      <c r="J453" s="162"/>
      <c r="K453" s="77"/>
      <c r="M453" s="93" t="str">
        <f>IF(F453="","",IF(入力ボックス!$C$7&lt;F453,"完了日より後",IF(#REF!&gt;F453,"発注と支払の日付が前後","○")))</f>
        <v/>
      </c>
    </row>
    <row r="454" spans="2:13" ht="14.25" customHeight="1">
      <c r="C454" s="83" t="str">
        <f ca="1">IF($D454="","","1-" &amp; $B450 &amp; "_"&amp;各月内訳表!I$8)</f>
        <v/>
      </c>
      <c r="D454" s="84" t="str" cm="1">
        <f t="array" aca="1" ref="D454" ca="1">IF(INDIRECT("各月内訳表!I" &amp; 17+15*(B450-1))="","",INDIRECT("各月内訳表!I" &amp; 17+15*(B450-1)))</f>
        <v/>
      </c>
      <c r="E454" s="84" t="str">
        <f t="shared" ca="1" si="49"/>
        <v/>
      </c>
      <c r="F454" s="76"/>
      <c r="G454" s="97"/>
      <c r="H454" s="160" t="str" cm="1">
        <f t="array" aca="1" ref="H454" ca="1">IF(D454="","",INDIRECT("各月内訳表!U" &amp; 17+15*(B450-1)))</f>
        <v/>
      </c>
      <c r="I454" s="161"/>
      <c r="J454" s="162"/>
      <c r="K454" s="77"/>
      <c r="M454" s="93" t="str">
        <f>IF(F454="","",IF(入力ボックス!$C$7&lt;F454,"完了日より後",IF(#REF!&gt;F454,"発注と支払の日付が前後","○")))</f>
        <v/>
      </c>
    </row>
    <row r="455" spans="2:13" ht="14.25" customHeight="1">
      <c r="C455" s="83" t="str">
        <f ca="1">IF($D455="","","1-" &amp; $B450 &amp; "_"&amp;各月内訳表!J$8)</f>
        <v/>
      </c>
      <c r="D455" s="84" t="str" cm="1">
        <f t="array" aca="1" ref="D455" ca="1">IF(INDIRECT("各月内訳表!J" &amp; 17+15*(B450-1))="","",INDIRECT("各月内訳表!J" &amp; 17+15*(B450-1)))</f>
        <v/>
      </c>
      <c r="E455" s="84" t="str">
        <f t="shared" ca="1" si="49"/>
        <v/>
      </c>
      <c r="F455" s="76"/>
      <c r="G455" s="97"/>
      <c r="H455" s="160" t="str" cm="1">
        <f t="array" aca="1" ref="H455" ca="1">IF(D455="","",INDIRECT("各月内訳表!V" &amp; 17+15*(B450-1)))</f>
        <v/>
      </c>
      <c r="I455" s="161"/>
      <c r="J455" s="162"/>
      <c r="K455" s="77"/>
      <c r="M455" s="93" t="str">
        <f>IF(F455="","",IF(入力ボックス!$C$7&lt;F455,"完了日より後",IF(#REF!&gt;F455,"発注と支払の日付が前後","○")))</f>
        <v/>
      </c>
    </row>
    <row r="456" spans="2:13" ht="14.25" customHeight="1">
      <c r="C456" s="83" t="str">
        <f ca="1">IF($D456="","","1-" &amp; $B450 &amp; "_"&amp;各月内訳表!K$8)</f>
        <v/>
      </c>
      <c r="D456" s="84" t="str" cm="1">
        <f t="array" aca="1" ref="D456" ca="1">IF(INDIRECT("各月内訳表!K" &amp; 17+15*(B450-1))="","",INDIRECT("各月内訳表!K" &amp; 17+15*(B450-1)))</f>
        <v/>
      </c>
      <c r="E456" s="84" t="str">
        <f t="shared" ca="1" si="49"/>
        <v/>
      </c>
      <c r="F456" s="76"/>
      <c r="G456" s="97"/>
      <c r="H456" s="160" t="str" cm="1">
        <f t="array" aca="1" ref="H456" ca="1">IF(D456="","",INDIRECT("各月内訳表!W" &amp; 17+15*(B450-1)))</f>
        <v/>
      </c>
      <c r="I456" s="161"/>
      <c r="J456" s="162"/>
      <c r="K456" s="77"/>
      <c r="M456" s="93" t="str">
        <f>IF(F456="","",IF(入力ボックス!$C$7&lt;F456,"完了日より後",IF(#REF!&gt;F456,"発注と支払の日付が前後","○")))</f>
        <v/>
      </c>
    </row>
    <row r="457" spans="2:13" ht="14.25" customHeight="1">
      <c r="C457" s="85" t="str">
        <f ca="1">IF($D457="","","1-" &amp; $B450 &amp; "_"&amp;各月内訳表!L$8)</f>
        <v/>
      </c>
      <c r="D457" s="86" t="str" cm="1">
        <f t="array" aca="1" ref="D457" ca="1">IF(INDIRECT("各月内訳表!L" &amp; 17+15*(B450-1))="","",INDIRECT("各月内訳表!L" &amp; 17+15*(B450-1)))</f>
        <v/>
      </c>
      <c r="E457" s="86" t="str">
        <f t="shared" ca="1" si="49"/>
        <v/>
      </c>
      <c r="F457" s="76"/>
      <c r="G457" s="98"/>
      <c r="H457" s="160" t="str" cm="1">
        <f t="array" aca="1" ref="H457" ca="1">IF(D457="","",INDIRECT("各月内訳表!X" &amp; 17+15*(B450-1)))</f>
        <v/>
      </c>
      <c r="I457" s="161"/>
      <c r="J457" s="162"/>
      <c r="K457" s="77"/>
      <c r="M457" s="93" t="str">
        <f>IF(F457="","",IF(入力ボックス!$C$7&lt;F457,"完了日より後",IF(#REF!&gt;F457,"発注と支払の日付が前後","○")))</f>
        <v/>
      </c>
    </row>
    <row r="458" spans="2:13" ht="14.25" customHeight="1">
      <c r="C458" s="87"/>
      <c r="D458" s="88"/>
      <c r="E458" s="88"/>
      <c r="F458" s="89"/>
      <c r="G458" s="99"/>
      <c r="H458" s="154"/>
      <c r="I458" s="155"/>
      <c r="J458" s="156"/>
      <c r="K458" s="88"/>
      <c r="M458" s="93" t="str">
        <f>IF(F458="","",IF(入力ボックス!$C$7&lt;F458,"完了日より後",IF(#REF!&gt;F458,"発注と支払の日付が前後","○")))</f>
        <v/>
      </c>
    </row>
    <row r="459" spans="2:13">
      <c r="C459" s="5" t="s">
        <v>11</v>
      </c>
      <c r="D459" s="4">
        <f ca="1">SUM(D9:D458)</f>
        <v>0</v>
      </c>
      <c r="E459" s="4">
        <f ca="1">SUM(E9:E458)</f>
        <v>0</v>
      </c>
      <c r="F459" s="90"/>
      <c r="G459" s="72"/>
      <c r="H459" s="157"/>
      <c r="I459" s="158"/>
      <c r="J459" s="159"/>
      <c r="K459" s="72"/>
    </row>
  </sheetData>
  <sheetProtection algorithmName="SHA-512" hashValue="MJjSISbyOaOvml0b8ReablNUoft1oQIeV0AZUHGod+IdQMLBTo/APMhKDo9WJFK+tbidDljWaCHJt27xwqUqig==" saltValue="30RTmBiRvlXDTuuQH7aajQ==" spinCount="100000" sheet="1" formatRows="0" autoFilter="0"/>
  <autoFilter ref="C8:K8" xr:uid="{BB4B9E4B-B181-42E4-9505-684FD5E36563}">
    <filterColumn colId="5" showButton="0"/>
    <filterColumn colId="6" showButton="0"/>
  </autoFilter>
  <mergeCells count="457">
    <mergeCell ref="C1:D1"/>
    <mergeCell ref="I1:K1"/>
    <mergeCell ref="C3:K3"/>
    <mergeCell ref="C2:K2"/>
    <mergeCell ref="J5:K5"/>
    <mergeCell ref="H8:J8"/>
    <mergeCell ref="H17:J17"/>
    <mergeCell ref="H16:J16"/>
    <mergeCell ref="H15:J15"/>
    <mergeCell ref="H14:J14"/>
    <mergeCell ref="H13:J13"/>
    <mergeCell ref="H12:J12"/>
    <mergeCell ref="H11:J11"/>
    <mergeCell ref="H10:J10"/>
    <mergeCell ref="H9:J9"/>
    <mergeCell ref="H23:J23"/>
    <mergeCell ref="H24:J24"/>
    <mergeCell ref="H25:J25"/>
    <mergeCell ref="H26:J26"/>
    <mergeCell ref="H27:J27"/>
    <mergeCell ref="H18:J18"/>
    <mergeCell ref="H19:J19"/>
    <mergeCell ref="H20:J20"/>
    <mergeCell ref="H21:J21"/>
    <mergeCell ref="H22:J22"/>
    <mergeCell ref="H33:J33"/>
    <mergeCell ref="H34:J34"/>
    <mergeCell ref="H35:J35"/>
    <mergeCell ref="H36:J36"/>
    <mergeCell ref="H37:J37"/>
    <mergeCell ref="H28:J28"/>
    <mergeCell ref="H29:J29"/>
    <mergeCell ref="H30:J30"/>
    <mergeCell ref="H31:J31"/>
    <mergeCell ref="H32:J32"/>
    <mergeCell ref="H43:J43"/>
    <mergeCell ref="H44:J44"/>
    <mergeCell ref="H45:J45"/>
    <mergeCell ref="H46:J46"/>
    <mergeCell ref="H47:J47"/>
    <mergeCell ref="H38:J38"/>
    <mergeCell ref="H39:J39"/>
    <mergeCell ref="H40:J40"/>
    <mergeCell ref="H41:J41"/>
    <mergeCell ref="H42:J42"/>
    <mergeCell ref="H53:J53"/>
    <mergeCell ref="H54:J54"/>
    <mergeCell ref="H55:J55"/>
    <mergeCell ref="H56:J56"/>
    <mergeCell ref="H57:J57"/>
    <mergeCell ref="H48:J48"/>
    <mergeCell ref="H49:J49"/>
    <mergeCell ref="H50:J50"/>
    <mergeCell ref="H51:J51"/>
    <mergeCell ref="H52:J52"/>
    <mergeCell ref="H63:J63"/>
    <mergeCell ref="H64:J64"/>
    <mergeCell ref="H65:J65"/>
    <mergeCell ref="H66:J66"/>
    <mergeCell ref="H67:J67"/>
    <mergeCell ref="H58:J58"/>
    <mergeCell ref="H59:J59"/>
    <mergeCell ref="H60:J60"/>
    <mergeCell ref="H61:J61"/>
    <mergeCell ref="H62:J62"/>
    <mergeCell ref="H73:J73"/>
    <mergeCell ref="H74:J74"/>
    <mergeCell ref="H75:J75"/>
    <mergeCell ref="H76:J76"/>
    <mergeCell ref="H77:J77"/>
    <mergeCell ref="H68:J68"/>
    <mergeCell ref="H69:J69"/>
    <mergeCell ref="H70:J70"/>
    <mergeCell ref="H71:J71"/>
    <mergeCell ref="H72:J72"/>
    <mergeCell ref="H83:J83"/>
    <mergeCell ref="H84:J84"/>
    <mergeCell ref="H85:J85"/>
    <mergeCell ref="H86:J86"/>
    <mergeCell ref="H87:J87"/>
    <mergeCell ref="H78:J78"/>
    <mergeCell ref="H79:J79"/>
    <mergeCell ref="H80:J80"/>
    <mergeCell ref="H81:J81"/>
    <mergeCell ref="H82:J82"/>
    <mergeCell ref="H93:J93"/>
    <mergeCell ref="H94:J94"/>
    <mergeCell ref="H95:J95"/>
    <mergeCell ref="H96:J96"/>
    <mergeCell ref="H97:J97"/>
    <mergeCell ref="H88:J88"/>
    <mergeCell ref="H89:J89"/>
    <mergeCell ref="H90:J90"/>
    <mergeCell ref="H91:J91"/>
    <mergeCell ref="H92:J92"/>
    <mergeCell ref="H103:J103"/>
    <mergeCell ref="H104:J104"/>
    <mergeCell ref="H105:J105"/>
    <mergeCell ref="H106:J106"/>
    <mergeCell ref="H107:J107"/>
    <mergeCell ref="H98:J98"/>
    <mergeCell ref="H99:J99"/>
    <mergeCell ref="H100:J100"/>
    <mergeCell ref="H101:J101"/>
    <mergeCell ref="H102:J102"/>
    <mergeCell ref="H113:J113"/>
    <mergeCell ref="H114:J114"/>
    <mergeCell ref="H115:J115"/>
    <mergeCell ref="H116:J116"/>
    <mergeCell ref="H117:J117"/>
    <mergeCell ref="H108:J108"/>
    <mergeCell ref="H109:J109"/>
    <mergeCell ref="H110:J110"/>
    <mergeCell ref="H111:J111"/>
    <mergeCell ref="H112:J112"/>
    <mergeCell ref="H123:J123"/>
    <mergeCell ref="H124:J124"/>
    <mergeCell ref="H125:J125"/>
    <mergeCell ref="H126:J126"/>
    <mergeCell ref="H127:J127"/>
    <mergeCell ref="H118:J118"/>
    <mergeCell ref="H119:J119"/>
    <mergeCell ref="H120:J120"/>
    <mergeCell ref="H121:J121"/>
    <mergeCell ref="H122:J122"/>
    <mergeCell ref="H133:J133"/>
    <mergeCell ref="H134:J134"/>
    <mergeCell ref="H135:J135"/>
    <mergeCell ref="H136:J136"/>
    <mergeCell ref="H137:J137"/>
    <mergeCell ref="H128:J128"/>
    <mergeCell ref="H129:J129"/>
    <mergeCell ref="H130:J130"/>
    <mergeCell ref="H131:J131"/>
    <mergeCell ref="H132:J132"/>
    <mergeCell ref="H143:J143"/>
    <mergeCell ref="H144:J144"/>
    <mergeCell ref="H145:J145"/>
    <mergeCell ref="H146:J146"/>
    <mergeCell ref="H147:J147"/>
    <mergeCell ref="H138:J138"/>
    <mergeCell ref="H139:J139"/>
    <mergeCell ref="H140:J140"/>
    <mergeCell ref="H141:J141"/>
    <mergeCell ref="H142:J142"/>
    <mergeCell ref="H153:J153"/>
    <mergeCell ref="H154:J154"/>
    <mergeCell ref="H155:J155"/>
    <mergeCell ref="H156:J156"/>
    <mergeCell ref="H157:J157"/>
    <mergeCell ref="H148:J148"/>
    <mergeCell ref="H149:J149"/>
    <mergeCell ref="H150:J150"/>
    <mergeCell ref="H151:J151"/>
    <mergeCell ref="H152:J152"/>
    <mergeCell ref="H163:J163"/>
    <mergeCell ref="H164:J164"/>
    <mergeCell ref="H165:J165"/>
    <mergeCell ref="H166:J166"/>
    <mergeCell ref="H167:J167"/>
    <mergeCell ref="H158:J158"/>
    <mergeCell ref="H159:J159"/>
    <mergeCell ref="H160:J160"/>
    <mergeCell ref="H161:J161"/>
    <mergeCell ref="H162:J162"/>
    <mergeCell ref="H173:J173"/>
    <mergeCell ref="H174:J174"/>
    <mergeCell ref="H175:J175"/>
    <mergeCell ref="H176:J176"/>
    <mergeCell ref="H177:J177"/>
    <mergeCell ref="H168:J168"/>
    <mergeCell ref="H169:J169"/>
    <mergeCell ref="H170:J170"/>
    <mergeCell ref="H171:J171"/>
    <mergeCell ref="H172:J172"/>
    <mergeCell ref="H183:J183"/>
    <mergeCell ref="H184:J184"/>
    <mergeCell ref="H185:J185"/>
    <mergeCell ref="H186:J186"/>
    <mergeCell ref="H187:J187"/>
    <mergeCell ref="H178:J178"/>
    <mergeCell ref="H179:J179"/>
    <mergeCell ref="H180:J180"/>
    <mergeCell ref="H181:J181"/>
    <mergeCell ref="H182:J182"/>
    <mergeCell ref="H193:J193"/>
    <mergeCell ref="H194:J194"/>
    <mergeCell ref="H195:J195"/>
    <mergeCell ref="H196:J196"/>
    <mergeCell ref="H197:J197"/>
    <mergeCell ref="H188:J188"/>
    <mergeCell ref="H189:J189"/>
    <mergeCell ref="H190:J190"/>
    <mergeCell ref="H191:J191"/>
    <mergeCell ref="H192:J192"/>
    <mergeCell ref="H203:J203"/>
    <mergeCell ref="H204:J204"/>
    <mergeCell ref="H205:J205"/>
    <mergeCell ref="H206:J206"/>
    <mergeCell ref="H207:J207"/>
    <mergeCell ref="H198:J198"/>
    <mergeCell ref="H199:J199"/>
    <mergeCell ref="H200:J200"/>
    <mergeCell ref="H201:J201"/>
    <mergeCell ref="H202:J202"/>
    <mergeCell ref="H213:J213"/>
    <mergeCell ref="H214:J214"/>
    <mergeCell ref="H215:J215"/>
    <mergeCell ref="H216:J216"/>
    <mergeCell ref="H217:J217"/>
    <mergeCell ref="H208:J208"/>
    <mergeCell ref="H209:J209"/>
    <mergeCell ref="H210:J210"/>
    <mergeCell ref="H211:J211"/>
    <mergeCell ref="H212:J212"/>
    <mergeCell ref="H223:J223"/>
    <mergeCell ref="H224:J224"/>
    <mergeCell ref="H225:J225"/>
    <mergeCell ref="H226:J226"/>
    <mergeCell ref="H227:J227"/>
    <mergeCell ref="H218:J218"/>
    <mergeCell ref="H219:J219"/>
    <mergeCell ref="H220:J220"/>
    <mergeCell ref="H221:J221"/>
    <mergeCell ref="H222:J222"/>
    <mergeCell ref="H233:J233"/>
    <mergeCell ref="H234:J234"/>
    <mergeCell ref="H235:J235"/>
    <mergeCell ref="H236:J236"/>
    <mergeCell ref="H237:J237"/>
    <mergeCell ref="H228:J228"/>
    <mergeCell ref="H229:J229"/>
    <mergeCell ref="H230:J230"/>
    <mergeCell ref="H231:J231"/>
    <mergeCell ref="H232:J232"/>
    <mergeCell ref="H243:J243"/>
    <mergeCell ref="H244:J244"/>
    <mergeCell ref="H245:J245"/>
    <mergeCell ref="H246:J246"/>
    <mergeCell ref="H247:J247"/>
    <mergeCell ref="H238:J238"/>
    <mergeCell ref="H239:J239"/>
    <mergeCell ref="H240:J240"/>
    <mergeCell ref="H241:J241"/>
    <mergeCell ref="H242:J242"/>
    <mergeCell ref="H253:J253"/>
    <mergeCell ref="H254:J254"/>
    <mergeCell ref="H255:J255"/>
    <mergeCell ref="H256:J256"/>
    <mergeCell ref="H257:J257"/>
    <mergeCell ref="H248:J248"/>
    <mergeCell ref="H249:J249"/>
    <mergeCell ref="H250:J250"/>
    <mergeCell ref="H251:J251"/>
    <mergeCell ref="H252:J252"/>
    <mergeCell ref="H263:J263"/>
    <mergeCell ref="H264:J264"/>
    <mergeCell ref="H265:J265"/>
    <mergeCell ref="H266:J266"/>
    <mergeCell ref="H267:J267"/>
    <mergeCell ref="H258:J258"/>
    <mergeCell ref="H259:J259"/>
    <mergeCell ref="H260:J260"/>
    <mergeCell ref="H261:J261"/>
    <mergeCell ref="H262:J262"/>
    <mergeCell ref="H273:J273"/>
    <mergeCell ref="H274:J274"/>
    <mergeCell ref="H275:J275"/>
    <mergeCell ref="H276:J276"/>
    <mergeCell ref="H277:J277"/>
    <mergeCell ref="H268:J268"/>
    <mergeCell ref="H269:J269"/>
    <mergeCell ref="H270:J270"/>
    <mergeCell ref="H271:J271"/>
    <mergeCell ref="H272:J272"/>
    <mergeCell ref="H283:J283"/>
    <mergeCell ref="H284:J284"/>
    <mergeCell ref="H285:J285"/>
    <mergeCell ref="H286:J286"/>
    <mergeCell ref="H287:J287"/>
    <mergeCell ref="H278:J278"/>
    <mergeCell ref="H279:J279"/>
    <mergeCell ref="H280:J280"/>
    <mergeCell ref="H281:J281"/>
    <mergeCell ref="H282:J282"/>
    <mergeCell ref="H293:J293"/>
    <mergeCell ref="H294:J294"/>
    <mergeCell ref="H295:J295"/>
    <mergeCell ref="H296:J296"/>
    <mergeCell ref="H297:J297"/>
    <mergeCell ref="H288:J288"/>
    <mergeCell ref="H289:J289"/>
    <mergeCell ref="H290:J290"/>
    <mergeCell ref="H291:J291"/>
    <mergeCell ref="H292:J292"/>
    <mergeCell ref="H303:J303"/>
    <mergeCell ref="H304:J304"/>
    <mergeCell ref="H305:J305"/>
    <mergeCell ref="H306:J306"/>
    <mergeCell ref="H307:J307"/>
    <mergeCell ref="H298:J298"/>
    <mergeCell ref="H299:J299"/>
    <mergeCell ref="H300:J300"/>
    <mergeCell ref="H301:J301"/>
    <mergeCell ref="H302:J302"/>
    <mergeCell ref="H313:J313"/>
    <mergeCell ref="H314:J314"/>
    <mergeCell ref="H315:J315"/>
    <mergeCell ref="H316:J316"/>
    <mergeCell ref="H317:J317"/>
    <mergeCell ref="H308:J308"/>
    <mergeCell ref="H309:J309"/>
    <mergeCell ref="H310:J310"/>
    <mergeCell ref="H311:J311"/>
    <mergeCell ref="H312:J312"/>
    <mergeCell ref="H323:J323"/>
    <mergeCell ref="H324:J324"/>
    <mergeCell ref="H325:J325"/>
    <mergeCell ref="H326:J326"/>
    <mergeCell ref="H327:J327"/>
    <mergeCell ref="H318:J318"/>
    <mergeCell ref="H319:J319"/>
    <mergeCell ref="H320:J320"/>
    <mergeCell ref="H321:J321"/>
    <mergeCell ref="H322:J322"/>
    <mergeCell ref="H333:J333"/>
    <mergeCell ref="H334:J334"/>
    <mergeCell ref="H335:J335"/>
    <mergeCell ref="H336:J336"/>
    <mergeCell ref="H337:J337"/>
    <mergeCell ref="H328:J328"/>
    <mergeCell ref="H329:J329"/>
    <mergeCell ref="H330:J330"/>
    <mergeCell ref="H331:J331"/>
    <mergeCell ref="H332:J332"/>
    <mergeCell ref="H343:J343"/>
    <mergeCell ref="H344:J344"/>
    <mergeCell ref="H345:J345"/>
    <mergeCell ref="H346:J346"/>
    <mergeCell ref="H347:J347"/>
    <mergeCell ref="H338:J338"/>
    <mergeCell ref="H339:J339"/>
    <mergeCell ref="H340:J340"/>
    <mergeCell ref="H341:J341"/>
    <mergeCell ref="H342:J342"/>
    <mergeCell ref="H353:J353"/>
    <mergeCell ref="H354:J354"/>
    <mergeCell ref="H355:J355"/>
    <mergeCell ref="H356:J356"/>
    <mergeCell ref="H357:J357"/>
    <mergeCell ref="H348:J348"/>
    <mergeCell ref="H349:J349"/>
    <mergeCell ref="H350:J350"/>
    <mergeCell ref="H351:J351"/>
    <mergeCell ref="H352:J352"/>
    <mergeCell ref="H363:J363"/>
    <mergeCell ref="H364:J364"/>
    <mergeCell ref="H365:J365"/>
    <mergeCell ref="H366:J366"/>
    <mergeCell ref="H367:J367"/>
    <mergeCell ref="H358:J358"/>
    <mergeCell ref="H359:J359"/>
    <mergeCell ref="H360:J360"/>
    <mergeCell ref="H361:J361"/>
    <mergeCell ref="H362:J362"/>
    <mergeCell ref="H373:J373"/>
    <mergeCell ref="H374:J374"/>
    <mergeCell ref="H375:J375"/>
    <mergeCell ref="H376:J376"/>
    <mergeCell ref="H377:J377"/>
    <mergeCell ref="H368:J368"/>
    <mergeCell ref="H369:J369"/>
    <mergeCell ref="H370:J370"/>
    <mergeCell ref="H371:J371"/>
    <mergeCell ref="H372:J372"/>
    <mergeCell ref="H383:J383"/>
    <mergeCell ref="H384:J384"/>
    <mergeCell ref="H385:J385"/>
    <mergeCell ref="H386:J386"/>
    <mergeCell ref="H387:J387"/>
    <mergeCell ref="H378:J378"/>
    <mergeCell ref="H379:J379"/>
    <mergeCell ref="H380:J380"/>
    <mergeCell ref="H381:J381"/>
    <mergeCell ref="H382:J382"/>
    <mergeCell ref="H393:J393"/>
    <mergeCell ref="H394:J394"/>
    <mergeCell ref="H395:J395"/>
    <mergeCell ref="H396:J396"/>
    <mergeCell ref="H397:J397"/>
    <mergeCell ref="H388:J388"/>
    <mergeCell ref="H389:J389"/>
    <mergeCell ref="H390:J390"/>
    <mergeCell ref="H391:J391"/>
    <mergeCell ref="H392:J392"/>
    <mergeCell ref="H403:J403"/>
    <mergeCell ref="H404:J404"/>
    <mergeCell ref="H405:J405"/>
    <mergeCell ref="H406:J406"/>
    <mergeCell ref="H407:J407"/>
    <mergeCell ref="H398:J398"/>
    <mergeCell ref="H399:J399"/>
    <mergeCell ref="H400:J400"/>
    <mergeCell ref="H401:J401"/>
    <mergeCell ref="H402:J402"/>
    <mergeCell ref="H413:J413"/>
    <mergeCell ref="H414:J414"/>
    <mergeCell ref="H415:J415"/>
    <mergeCell ref="H416:J416"/>
    <mergeCell ref="H417:J417"/>
    <mergeCell ref="H408:J408"/>
    <mergeCell ref="H409:J409"/>
    <mergeCell ref="H410:J410"/>
    <mergeCell ref="H411:J411"/>
    <mergeCell ref="H412:J412"/>
    <mergeCell ref="H423:J423"/>
    <mergeCell ref="H424:J424"/>
    <mergeCell ref="H425:J425"/>
    <mergeCell ref="H426:J426"/>
    <mergeCell ref="H427:J427"/>
    <mergeCell ref="H418:J418"/>
    <mergeCell ref="H419:J419"/>
    <mergeCell ref="H420:J420"/>
    <mergeCell ref="H421:J421"/>
    <mergeCell ref="H422:J422"/>
    <mergeCell ref="H433:J433"/>
    <mergeCell ref="H434:J434"/>
    <mergeCell ref="H435:J435"/>
    <mergeCell ref="H436:J436"/>
    <mergeCell ref="H437:J437"/>
    <mergeCell ref="H428:J428"/>
    <mergeCell ref="H429:J429"/>
    <mergeCell ref="H430:J430"/>
    <mergeCell ref="H431:J431"/>
    <mergeCell ref="H432:J432"/>
    <mergeCell ref="H443:J443"/>
    <mergeCell ref="H444:J444"/>
    <mergeCell ref="H445:J445"/>
    <mergeCell ref="H446:J446"/>
    <mergeCell ref="H447:J447"/>
    <mergeCell ref="H438:J438"/>
    <mergeCell ref="H439:J439"/>
    <mergeCell ref="H440:J440"/>
    <mergeCell ref="H441:J441"/>
    <mergeCell ref="H442:J442"/>
    <mergeCell ref="H458:J458"/>
    <mergeCell ref="H459:J459"/>
    <mergeCell ref="H453:J453"/>
    <mergeCell ref="H454:J454"/>
    <mergeCell ref="H455:J455"/>
    <mergeCell ref="H456:J456"/>
    <mergeCell ref="H457:J457"/>
    <mergeCell ref="H448:J448"/>
    <mergeCell ref="H449:J449"/>
    <mergeCell ref="H450:J450"/>
    <mergeCell ref="H451:J451"/>
    <mergeCell ref="H452:J452"/>
  </mergeCells>
  <phoneticPr fontId="2"/>
  <conditionalFormatting sqref="C3">
    <cfRule type="cellIs" dxfId="471" priority="88" operator="equal">
      <formula>"期間："</formula>
    </cfRule>
  </conditionalFormatting>
  <conditionalFormatting sqref="C1:D1">
    <cfRule type="cellIs" dxfId="470" priority="87" operator="equal">
      <formula>"yyyy/mm/dd"</formula>
    </cfRule>
  </conditionalFormatting>
  <conditionalFormatting sqref="I1">
    <cfRule type="expression" dxfId="469" priority="86">
      <formula>IF(LEN(I1)&lt;1,TRUE,FALSE)</formula>
    </cfRule>
  </conditionalFormatting>
  <conditionalFormatting sqref="K6">
    <cfRule type="cellIs" dxfId="467" priority="84" operator="equal">
      <formula>"令和　 年　 月　 日"</formula>
    </cfRule>
  </conditionalFormatting>
  <conditionalFormatting sqref="K6:L6">
    <cfRule type="cellIs" dxfId="466" priority="83" operator="equal">
      <formula>"経理処理："</formula>
    </cfRule>
  </conditionalFormatting>
  <dataValidations xWindow="639" yWindow="654" count="5">
    <dataValidation allowBlank="1" showInputMessage="1" showErrorMessage="1" promptTitle="入力ボックスをご利用下さい。" prompt="基本情報_x000a_「交付決定日」「完了日」に_x000a_入力して下さい。" sqref="C3 L3" xr:uid="{F1FDE01C-2197-47F1-A096-3658918D768E}"/>
    <dataValidation allowBlank="1" showInputMessage="1" showErrorMessage="1" promptTitle="入力ボックスをご利用下さい。" prompt="基本情報_x000a_「文書発信日付」に_x000a_入力して下さい。" sqref="C1:D1" xr:uid="{982FEA72-9470-4C9F-A462-6AE7A5F15EDC}"/>
    <dataValidation allowBlank="1" showInputMessage="1" showErrorMessage="1" promptTitle="入力ボックスをご利用下さい" prompt="基本情報_x000a_「申請者番号）、補助事業者名」_x000a_に入力して下さい。" sqref="I1" xr:uid="{02CE05F5-44C9-47EE-9B37-AB767C25191D}"/>
    <dataValidation allowBlank="1" showInputMessage="1" showErrorMessage="1" promptTitle="入力ボックスをご利用下さい。" prompt="基本情報_x000a_「経理処理」に_x000a_入力して下さい。" sqref="K6" xr:uid="{E16C8CBF-E9B2-48F0-9533-73CD210B494F}"/>
    <dataValidation allowBlank="1" showInputMessage="1" showErrorMessage="1" prompt="取組を選択して下さい。" sqref="J5" xr:uid="{D8D06E91-49C5-4798-B5E2-817AA6703515}"/>
  </dataValidations>
  <printOptions horizontalCentered="1"/>
  <pageMargins left="0.51181102362204722" right="0.51181102362204722" top="0.55118110236220474" bottom="0.55118110236220474" header="0.31496062992125984" footer="0.31496062992125984"/>
  <pageSetup paperSize="9" scale="54" fitToHeight="0" orientation="portrait" r:id="rId1"/>
  <rowBreaks count="3" manualBreakCount="3">
    <brk id="89" max="16383" man="1"/>
    <brk id="179" max="16383" man="1"/>
    <brk id="2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9</xdr:col>
                    <xdr:colOff>219075</xdr:colOff>
                    <xdr:row>3</xdr:row>
                    <xdr:rowOff>47625</xdr:rowOff>
                  </from>
                  <to>
                    <xdr:col>9</xdr:col>
                    <xdr:colOff>1485900</xdr:colOff>
                    <xdr:row>5</xdr:row>
                    <xdr:rowOff>38100</xdr:rowOff>
                  </to>
                </anchor>
              </controlPr>
            </control>
          </mc:Choice>
        </mc:AlternateContent>
        <mc:AlternateContent xmlns:mc="http://schemas.openxmlformats.org/markup-compatibility/2006">
          <mc:Choice Requires="x14">
            <control shapeId="2051" r:id="rId5" name="Check Box 3">
              <controlPr locked="0" defaultSize="0" autoFill="0" autoLine="0" autoPict="0">
                <anchor moveWithCells="1">
                  <from>
                    <xdr:col>10</xdr:col>
                    <xdr:colOff>514350</xdr:colOff>
                    <xdr:row>3</xdr:row>
                    <xdr:rowOff>28575</xdr:rowOff>
                  </from>
                  <to>
                    <xdr:col>11</xdr:col>
                    <xdr:colOff>76200</xdr:colOff>
                    <xdr:row>5</xdr:row>
                    <xdr:rowOff>28575</xdr:rowOff>
                  </to>
                </anchor>
              </controlPr>
            </control>
          </mc:Choice>
        </mc:AlternateContent>
        <mc:AlternateContent xmlns:mc="http://schemas.openxmlformats.org/markup-compatibility/2006">
          <mc:Choice Requires="x14">
            <control shapeId="2050" r:id="rId6" name="Check Box 2">
              <controlPr locked="0" defaultSize="0" autoFill="0" autoLine="0" autoPict="0">
                <anchor moveWithCells="1">
                  <from>
                    <xdr:col>9</xdr:col>
                    <xdr:colOff>1771650</xdr:colOff>
                    <xdr:row>3</xdr:row>
                    <xdr:rowOff>19050</xdr:rowOff>
                  </from>
                  <to>
                    <xdr:col>10</xdr:col>
                    <xdr:colOff>742950</xdr:colOff>
                    <xdr:row>5</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5" id="{7AE6B631-48A7-4800-8B94-165D1F7D528C}">
            <xm:f>AND(NOT(入力ボックス!$E$5),NOT(入力ボックス!$F$5),NOT(入力ボックス!$G$5))</xm:f>
            <x14:dxf>
              <fill>
                <patternFill>
                  <bgColor rgb="FFD4F8E3"/>
                </patternFill>
              </fill>
            </x14:dxf>
          </x14:cfRule>
          <xm:sqref>J5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8934C-53F3-450E-808E-E420E6A55BC9}">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業務日誌44</v>
      </c>
      <c r="B1" s="3"/>
      <c r="C1" s="3"/>
      <c r="D1" s="3"/>
      <c r="E1" s="3"/>
      <c r="F1" s="3"/>
      <c r="G1" s="3"/>
      <c r="H1" s="3"/>
      <c r="I1" s="3"/>
      <c r="J1" s="3"/>
      <c r="K1" s="114" t="str" cm="1">
        <f t="array" aca="1" ref="K1" ca="1">"各月内訳表!$E" &amp; 5+ 15*(RIGHT(CELL("filename", A1),M1)-1)</f>
        <v>各月内訳表!$E650</v>
      </c>
      <c r="L1" s="114" t="str" cm="1">
        <f t="array" aca="1" ref="L1" ca="1">"各月内訳表!$G" &amp; 7+ 15*(RIGHT(CELL("filename", A1),M1)-1)</f>
        <v>各月内訳表!$G652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62" priority="3">
      <formula>OR(EDATE($A$10,1)-1&lt;$A11,DATEVALUE("2026/3/31")&lt;$A11)</formula>
    </cfRule>
  </conditionalFormatting>
  <conditionalFormatting sqref="A46:J75">
    <cfRule type="expression" dxfId="61" priority="4">
      <formula>OR(EDATE($A$45,1)-1&lt;$A46,DATEVALUE("2026/3/31")&lt;$A46)</formula>
    </cfRule>
  </conditionalFormatting>
  <conditionalFormatting sqref="A81:J110">
    <cfRule type="expression" dxfId="60" priority="5">
      <formula>OR(EDATE($A$80,1)-1&lt;$A81,DATEVALUE("2026/3/31")&lt;$A81)</formula>
    </cfRule>
  </conditionalFormatting>
  <conditionalFormatting sqref="A116:J145">
    <cfRule type="expression" dxfId="59" priority="6">
      <formula>OR(EDATE($A$115,1)-1&lt;$A116,DATEVALUE("2026/3/31")&lt;$A116)</formula>
    </cfRule>
  </conditionalFormatting>
  <conditionalFormatting sqref="A151:J180">
    <cfRule type="expression" dxfId="58" priority="7">
      <formula>OR(EDATE($A$150,1)-1&lt;$A151,DATEVALUE("2026/3/31")&lt;$A151)</formula>
    </cfRule>
  </conditionalFormatting>
  <conditionalFormatting sqref="A186:J215">
    <cfRule type="expression" dxfId="57" priority="8">
      <formula>OR(EDATE($A$185,1)-1&lt;$A186,DATEVALUE("2026/3/31")&lt;$A186)</formula>
    </cfRule>
  </conditionalFormatting>
  <conditionalFormatting sqref="A221:J250">
    <cfRule type="expression" dxfId="56" priority="9">
      <formula>OR(EDATE($A$220,1)-1&lt;$A221,DATEVALUE("2026/3/31")&lt;$A221)</formula>
    </cfRule>
  </conditionalFormatting>
  <conditionalFormatting sqref="A256:J285">
    <cfRule type="expression" dxfId="55" priority="1">
      <formula>OR(EDATE($A$255,1)-1&lt;$A256,DATEVALUE("2026/3/31")&lt;$A256)</formula>
    </cfRule>
  </conditionalFormatting>
  <conditionalFormatting sqref="B4:E5">
    <cfRule type="expression" dxfId="54" priority="2">
      <formula>IF(LEN(B4)&lt;1,TRUE,FALSE)</formula>
    </cfRule>
  </conditionalFormatting>
  <dataValidations count="1">
    <dataValidation type="time" operator="greaterThanOrEqual" allowBlank="1" showInputMessage="1" showErrorMessage="1" sqref="B45:E76 B80:E111 B115:E146 B220:E251 B150:E181 B10:E41 B185:E216 B255:E286" xr:uid="{50A3F5CD-D61E-45A1-87B4-8895A7AE1AE3}">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5A4A0-FF46-4D5E-AC79-598F6690C46C}">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業務日誌45</v>
      </c>
      <c r="B1" s="3"/>
      <c r="C1" s="3"/>
      <c r="D1" s="3"/>
      <c r="E1" s="3"/>
      <c r="F1" s="3"/>
      <c r="G1" s="3"/>
      <c r="H1" s="3"/>
      <c r="I1" s="3"/>
      <c r="J1" s="3"/>
      <c r="K1" s="114" t="str" cm="1">
        <f t="array" aca="1" ref="K1" ca="1">"各月内訳表!$E" &amp; 5+ 15*(RIGHT(CELL("filename", A1),M1)-1)</f>
        <v>各月内訳表!$E665</v>
      </c>
      <c r="L1" s="114" t="str" cm="1">
        <f t="array" aca="1" ref="L1" ca="1">"各月内訳表!$G" &amp; 7+ 15*(RIGHT(CELL("filename", A1),M1)-1)</f>
        <v>各月内訳表!$G667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53" priority="3">
      <formula>OR(EDATE($A$10,1)-1&lt;$A11,DATEVALUE("2026/3/31")&lt;$A11)</formula>
    </cfRule>
  </conditionalFormatting>
  <conditionalFormatting sqref="A46:J75">
    <cfRule type="expression" dxfId="52" priority="4">
      <formula>OR(EDATE($A$45,1)-1&lt;$A46,DATEVALUE("2026/3/31")&lt;$A46)</formula>
    </cfRule>
  </conditionalFormatting>
  <conditionalFormatting sqref="A81:J110">
    <cfRule type="expression" dxfId="51" priority="5">
      <formula>OR(EDATE($A$80,1)-1&lt;$A81,DATEVALUE("2026/3/31")&lt;$A81)</formula>
    </cfRule>
  </conditionalFormatting>
  <conditionalFormatting sqref="A116:J145">
    <cfRule type="expression" dxfId="50" priority="6">
      <formula>OR(EDATE($A$115,1)-1&lt;$A116,DATEVALUE("2026/3/31")&lt;$A116)</formula>
    </cfRule>
  </conditionalFormatting>
  <conditionalFormatting sqref="A151:J180">
    <cfRule type="expression" dxfId="49" priority="7">
      <formula>OR(EDATE($A$150,1)-1&lt;$A151,DATEVALUE("2026/3/31")&lt;$A151)</formula>
    </cfRule>
  </conditionalFormatting>
  <conditionalFormatting sqref="A186:J215">
    <cfRule type="expression" dxfId="48" priority="8">
      <formula>OR(EDATE($A$185,1)-1&lt;$A186,DATEVALUE("2026/3/31")&lt;$A186)</formula>
    </cfRule>
  </conditionalFormatting>
  <conditionalFormatting sqref="A221:J250">
    <cfRule type="expression" dxfId="47" priority="9">
      <formula>OR(EDATE($A$220,1)-1&lt;$A221,DATEVALUE("2026/3/31")&lt;$A221)</formula>
    </cfRule>
  </conditionalFormatting>
  <conditionalFormatting sqref="A256:J285">
    <cfRule type="expression" dxfId="46" priority="1">
      <formula>OR(EDATE($A$255,1)-1&lt;$A256,DATEVALUE("2026/3/31")&lt;$A256)</formula>
    </cfRule>
  </conditionalFormatting>
  <conditionalFormatting sqref="B4:E5">
    <cfRule type="expression" dxfId="45" priority="2">
      <formula>IF(LEN(B4)&lt;1,TRUE,FALSE)</formula>
    </cfRule>
  </conditionalFormatting>
  <dataValidations count="1">
    <dataValidation type="time" operator="greaterThanOrEqual" allowBlank="1" showInputMessage="1" showErrorMessage="1" sqref="B45:E76 B80:E111 B115:E146 B220:E251 B150:E181 B10:E41 B185:E216 B255:E286" xr:uid="{7BDD1325-ED49-414B-A505-6E83AF5B69BF}">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C2311-EC3E-4E5A-B0DC-24C1CF00ECD3}">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業務日誌46</v>
      </c>
      <c r="B1" s="3"/>
      <c r="C1" s="3"/>
      <c r="D1" s="3"/>
      <c r="E1" s="3"/>
      <c r="F1" s="3"/>
      <c r="G1" s="3"/>
      <c r="H1" s="3"/>
      <c r="I1" s="3"/>
      <c r="J1" s="3"/>
      <c r="K1" s="114" t="str" cm="1">
        <f t="array" aca="1" ref="K1" ca="1">"各月内訳表!$E" &amp; 5+ 15*(RIGHT(CELL("filename", A1),M1)-1)</f>
        <v>各月内訳表!$E680</v>
      </c>
      <c r="L1" s="114" t="str" cm="1">
        <f t="array" aca="1" ref="L1" ca="1">"各月内訳表!$G" &amp; 7+ 15*(RIGHT(CELL("filename", A1),M1)-1)</f>
        <v>各月内訳表!$G682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44" priority="3">
      <formula>OR(EDATE($A$10,1)-1&lt;$A11,DATEVALUE("2026/3/31")&lt;$A11)</formula>
    </cfRule>
  </conditionalFormatting>
  <conditionalFormatting sqref="A46:J75">
    <cfRule type="expression" dxfId="43" priority="4">
      <formula>OR(EDATE($A$45,1)-1&lt;$A46,DATEVALUE("2026/3/31")&lt;$A46)</formula>
    </cfRule>
  </conditionalFormatting>
  <conditionalFormatting sqref="A81:J110">
    <cfRule type="expression" dxfId="42" priority="5">
      <formula>OR(EDATE($A$80,1)-1&lt;$A81,DATEVALUE("2026/3/31")&lt;$A81)</formula>
    </cfRule>
  </conditionalFormatting>
  <conditionalFormatting sqref="A116:J145">
    <cfRule type="expression" dxfId="41" priority="6">
      <formula>OR(EDATE($A$115,1)-1&lt;$A116,DATEVALUE("2026/3/31")&lt;$A116)</formula>
    </cfRule>
  </conditionalFormatting>
  <conditionalFormatting sqref="A151:J180">
    <cfRule type="expression" dxfId="40" priority="7">
      <formula>OR(EDATE($A$150,1)-1&lt;$A151,DATEVALUE("2026/3/31")&lt;$A151)</formula>
    </cfRule>
  </conditionalFormatting>
  <conditionalFormatting sqref="A186:J215">
    <cfRule type="expression" dxfId="39" priority="8">
      <formula>OR(EDATE($A$185,1)-1&lt;$A186,DATEVALUE("2026/3/31")&lt;$A186)</formula>
    </cfRule>
  </conditionalFormatting>
  <conditionalFormatting sqref="A221:J250">
    <cfRule type="expression" dxfId="38" priority="9">
      <formula>OR(EDATE($A$220,1)-1&lt;$A221,DATEVALUE("2026/3/31")&lt;$A221)</formula>
    </cfRule>
  </conditionalFormatting>
  <conditionalFormatting sqref="A256:J285">
    <cfRule type="expression" dxfId="37" priority="1">
      <formula>OR(EDATE($A$255,1)-1&lt;$A256,DATEVALUE("2026/3/31")&lt;$A256)</formula>
    </cfRule>
  </conditionalFormatting>
  <conditionalFormatting sqref="B4:E5">
    <cfRule type="expression" dxfId="36" priority="2">
      <formula>IF(LEN(B4)&lt;1,TRUE,FALSE)</formula>
    </cfRule>
  </conditionalFormatting>
  <dataValidations count="1">
    <dataValidation type="time" operator="greaterThanOrEqual" allowBlank="1" showInputMessage="1" showErrorMessage="1" sqref="B45:E76 B80:E111 B115:E146 B220:E251 B150:E181 B10:E41 B185:E216 B255:E286" xr:uid="{93E9ED35-12F0-4980-A8E4-B45D188A8086}">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DC03-FF24-4F0D-BA86-47B4BF2A0949}">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業務日誌47</v>
      </c>
      <c r="B1" s="3"/>
      <c r="C1" s="3"/>
      <c r="D1" s="3"/>
      <c r="E1" s="3"/>
      <c r="F1" s="3"/>
      <c r="G1" s="3"/>
      <c r="H1" s="3"/>
      <c r="I1" s="3"/>
      <c r="J1" s="3"/>
      <c r="K1" s="114" t="str" cm="1">
        <f t="array" aca="1" ref="K1" ca="1">"各月内訳表!$E" &amp; 5+ 15*(RIGHT(CELL("filename", A1),M1)-1)</f>
        <v>各月内訳表!$E695</v>
      </c>
      <c r="L1" s="114" t="str" cm="1">
        <f t="array" aca="1" ref="L1" ca="1">"各月内訳表!$G" &amp; 7+ 15*(RIGHT(CELL("filename", A1),M1)-1)</f>
        <v>各月内訳表!$G697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5" priority="3">
      <formula>OR(EDATE($A$10,1)-1&lt;$A11,DATEVALUE("2026/3/31")&lt;$A11)</formula>
    </cfRule>
  </conditionalFormatting>
  <conditionalFormatting sqref="A46:J75">
    <cfRule type="expression" dxfId="34" priority="4">
      <formula>OR(EDATE($A$45,1)-1&lt;$A46,DATEVALUE("2026/3/31")&lt;$A46)</formula>
    </cfRule>
  </conditionalFormatting>
  <conditionalFormatting sqref="A81:J110">
    <cfRule type="expression" dxfId="33" priority="5">
      <formula>OR(EDATE($A$80,1)-1&lt;$A81,DATEVALUE("2026/3/31")&lt;$A81)</formula>
    </cfRule>
  </conditionalFormatting>
  <conditionalFormatting sqref="A116:J145">
    <cfRule type="expression" dxfId="32" priority="6">
      <formula>OR(EDATE($A$115,1)-1&lt;$A116,DATEVALUE("2026/3/31")&lt;$A116)</formula>
    </cfRule>
  </conditionalFormatting>
  <conditionalFormatting sqref="A151:J180">
    <cfRule type="expression" dxfId="31" priority="7">
      <formula>OR(EDATE($A$150,1)-1&lt;$A151,DATEVALUE("2026/3/31")&lt;$A151)</formula>
    </cfRule>
  </conditionalFormatting>
  <conditionalFormatting sqref="A186:J215">
    <cfRule type="expression" dxfId="30" priority="8">
      <formula>OR(EDATE($A$185,1)-1&lt;$A186,DATEVALUE("2026/3/31")&lt;$A186)</formula>
    </cfRule>
  </conditionalFormatting>
  <conditionalFormatting sqref="A221:J250">
    <cfRule type="expression" dxfId="29" priority="9">
      <formula>OR(EDATE($A$220,1)-1&lt;$A221,DATEVALUE("2026/3/31")&lt;$A221)</formula>
    </cfRule>
  </conditionalFormatting>
  <conditionalFormatting sqref="A256:J285">
    <cfRule type="expression" dxfId="28" priority="1">
      <formula>OR(EDATE($A$255,1)-1&lt;$A256,DATEVALUE("2026/3/31")&lt;$A256)</formula>
    </cfRule>
  </conditionalFormatting>
  <conditionalFormatting sqref="B4:E5">
    <cfRule type="expression" dxfId="27" priority="2">
      <formula>IF(LEN(B4)&lt;1,TRUE,FALSE)</formula>
    </cfRule>
  </conditionalFormatting>
  <dataValidations count="1">
    <dataValidation type="time" operator="greaterThanOrEqual" allowBlank="1" showInputMessage="1" showErrorMessage="1" sqref="B45:E76 B80:E111 B115:E146 B220:E251 B150:E181 B10:E41 B185:E216 B255:E286" xr:uid="{7FD7E422-E313-45A7-A27E-BAE9BE1CDDA7}">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58AC0-F806-47D9-BF35-5F240A181909}">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業務日誌48</v>
      </c>
      <c r="B1" s="3"/>
      <c r="C1" s="3"/>
      <c r="D1" s="3"/>
      <c r="E1" s="3"/>
      <c r="F1" s="3"/>
      <c r="G1" s="3"/>
      <c r="H1" s="3"/>
      <c r="I1" s="3"/>
      <c r="J1" s="3"/>
      <c r="K1" s="114" t="str" cm="1">
        <f t="array" aca="1" ref="K1" ca="1">"各月内訳表!$E" &amp; 5+ 15*(RIGHT(CELL("filename", A1),M1)-1)</f>
        <v>各月内訳表!$E710</v>
      </c>
      <c r="L1" s="114" t="str" cm="1">
        <f t="array" aca="1" ref="L1" ca="1">"各月内訳表!$G" &amp; 7+ 15*(RIGHT(CELL("filename", A1),M1)-1)</f>
        <v>各月内訳表!$G712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26" priority="3">
      <formula>OR(EDATE($A$10,1)-1&lt;$A11,DATEVALUE("2026/3/31")&lt;$A11)</formula>
    </cfRule>
  </conditionalFormatting>
  <conditionalFormatting sqref="A46:J75">
    <cfRule type="expression" dxfId="25" priority="4">
      <formula>OR(EDATE($A$45,1)-1&lt;$A46,DATEVALUE("2026/3/31")&lt;$A46)</formula>
    </cfRule>
  </conditionalFormatting>
  <conditionalFormatting sqref="A81:J110">
    <cfRule type="expression" dxfId="24" priority="5">
      <formula>OR(EDATE($A$80,1)-1&lt;$A81,DATEVALUE("2026/3/31")&lt;$A81)</formula>
    </cfRule>
  </conditionalFormatting>
  <conditionalFormatting sqref="A116:J145">
    <cfRule type="expression" dxfId="23" priority="6">
      <formula>OR(EDATE($A$115,1)-1&lt;$A116,DATEVALUE("2026/3/31")&lt;$A116)</formula>
    </cfRule>
  </conditionalFormatting>
  <conditionalFormatting sqref="A151:J180">
    <cfRule type="expression" dxfId="22" priority="7">
      <formula>OR(EDATE($A$150,1)-1&lt;$A151,DATEVALUE("2026/3/31")&lt;$A151)</formula>
    </cfRule>
  </conditionalFormatting>
  <conditionalFormatting sqref="A186:J215">
    <cfRule type="expression" dxfId="21" priority="8">
      <formula>OR(EDATE($A$185,1)-1&lt;$A186,DATEVALUE("2026/3/31")&lt;$A186)</formula>
    </cfRule>
  </conditionalFormatting>
  <conditionalFormatting sqref="A221:J250">
    <cfRule type="expression" dxfId="20" priority="9">
      <formula>OR(EDATE($A$220,1)-1&lt;$A221,DATEVALUE("2026/3/31")&lt;$A221)</formula>
    </cfRule>
  </conditionalFormatting>
  <conditionalFormatting sqref="A256:J285">
    <cfRule type="expression" dxfId="19" priority="1">
      <formula>OR(EDATE($A$255,1)-1&lt;$A256,DATEVALUE("2026/3/31")&lt;$A256)</formula>
    </cfRule>
  </conditionalFormatting>
  <conditionalFormatting sqref="B4:E5">
    <cfRule type="expression" dxfId="18" priority="2">
      <formula>IF(LEN(B4)&lt;1,TRUE,FALSE)</formula>
    </cfRule>
  </conditionalFormatting>
  <dataValidations count="1">
    <dataValidation type="time" operator="greaterThanOrEqual" allowBlank="1" showInputMessage="1" showErrorMessage="1" sqref="B45:E76 B80:E111 B115:E146 B220:E251 B150:E181 B10:E41 B185:E216 B255:E286" xr:uid="{41B34882-A9F0-45EA-AF5D-EADC1F2F69A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98C2B-6163-4FAF-AB2F-10FD3AA36EA4}">
  <sheetPr>
    <tabColor rgb="FF66CCFF"/>
    <pageSetUpPr fitToPage="1"/>
  </sheetPr>
  <dimension ref="A1:M286"/>
  <sheetViews>
    <sheetView view="pageBreakPreview" zoomScaleNormal="115" zoomScaleSheetLayoutView="100" workbookViewId="0">
      <selection activeCell="J6" sqref="J6"/>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業務日誌49</v>
      </c>
      <c r="B1" s="3"/>
      <c r="C1" s="3"/>
      <c r="D1" s="3"/>
      <c r="E1" s="3"/>
      <c r="F1" s="3"/>
      <c r="G1" s="3"/>
      <c r="H1" s="3"/>
      <c r="I1" s="3"/>
      <c r="J1" s="3"/>
      <c r="K1" s="114" t="str" cm="1">
        <f t="array" aca="1" ref="K1" ca="1">"各月内訳表!$E" &amp; 5+ 15*(RIGHT(CELL("filename", A1),M1)-1)</f>
        <v>各月内訳表!$E725</v>
      </c>
      <c r="L1" s="114" t="str" cm="1">
        <f t="array" aca="1" ref="L1" ca="1">"各月内訳表!$G" &amp; 7+ 15*(RIGHT(CELL("filename", A1),M1)-1)</f>
        <v>各月内訳表!$G727</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17" priority="3">
      <formula>OR(EDATE($A$10,1)-1&lt;$A11,DATEVALUE("2026/3/31")&lt;$A11)</formula>
    </cfRule>
  </conditionalFormatting>
  <conditionalFormatting sqref="A46:J75">
    <cfRule type="expression" dxfId="16" priority="4">
      <formula>OR(EDATE($A$45,1)-1&lt;$A46,DATEVALUE("2026/3/31")&lt;$A46)</formula>
    </cfRule>
  </conditionalFormatting>
  <conditionalFormatting sqref="A81:J110">
    <cfRule type="expression" dxfId="15" priority="5">
      <formula>OR(EDATE($A$80,1)-1&lt;$A81,DATEVALUE("2026/3/31")&lt;$A81)</formula>
    </cfRule>
  </conditionalFormatting>
  <conditionalFormatting sqref="A116:J145">
    <cfRule type="expression" dxfId="14" priority="6">
      <formula>OR(EDATE($A$115,1)-1&lt;$A116,DATEVALUE("2026/3/31")&lt;$A116)</formula>
    </cfRule>
  </conditionalFormatting>
  <conditionalFormatting sqref="A151:J180">
    <cfRule type="expression" dxfId="13" priority="7">
      <formula>OR(EDATE($A$150,1)-1&lt;$A151,DATEVALUE("2026/3/31")&lt;$A151)</formula>
    </cfRule>
  </conditionalFormatting>
  <conditionalFormatting sqref="A186:J215">
    <cfRule type="expression" dxfId="12" priority="8">
      <formula>OR(EDATE($A$185,1)-1&lt;$A186,DATEVALUE("2026/3/31")&lt;$A186)</formula>
    </cfRule>
  </conditionalFormatting>
  <conditionalFormatting sqref="A221:J250">
    <cfRule type="expression" dxfId="11" priority="9">
      <formula>OR(EDATE($A$220,1)-1&lt;$A221,DATEVALUE("2026/3/31")&lt;$A221)</formula>
    </cfRule>
  </conditionalFormatting>
  <conditionalFormatting sqref="A256:J285">
    <cfRule type="expression" dxfId="10" priority="1">
      <formula>OR(EDATE($A$255,1)-1&lt;$A256,DATEVALUE("2026/3/31")&lt;$A256)</formula>
    </cfRule>
  </conditionalFormatting>
  <conditionalFormatting sqref="B4:E5">
    <cfRule type="expression" dxfId="9" priority="2">
      <formula>IF(LEN(B4)&lt;1,TRUE,FALSE)</formula>
    </cfRule>
  </conditionalFormatting>
  <dataValidations count="1">
    <dataValidation type="time" operator="greaterThanOrEqual" allowBlank="1" showInputMessage="1" showErrorMessage="1" sqref="B45:E76 B80:E111 B115:E146 B220:E251 B150:E181 B10:E41 B185:E216 B255:E286" xr:uid="{18A30F86-1F93-4006-A78B-A000AA5FA86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833FD-1C73-4991-9143-581ADDE816E1}">
  <sheetPr>
    <tabColor rgb="FF66CCFF"/>
    <pageSetUpPr fitToPage="1"/>
  </sheetPr>
  <dimension ref="A1:M286"/>
  <sheetViews>
    <sheetView view="pageBreakPreview" zoomScaleNormal="115" zoomScaleSheetLayoutView="100" workbookViewId="0">
      <selection activeCell="J6" sqref="J6"/>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業務日誌50</v>
      </c>
      <c r="B1" s="3"/>
      <c r="C1" s="3"/>
      <c r="D1" s="3"/>
      <c r="E1" s="3"/>
      <c r="F1" s="3"/>
      <c r="G1" s="3"/>
      <c r="H1" s="3"/>
      <c r="I1" s="3"/>
      <c r="J1" s="3"/>
      <c r="K1" s="114" t="str" cm="1">
        <f t="array" aca="1" ref="K1" ca="1">"各月内訳表!$E" &amp; 5+ 15*(RIGHT(CELL("filename", A1),M1)-1)</f>
        <v>各月内訳表!$E740</v>
      </c>
      <c r="L1" s="114" t="str" cm="1">
        <f t="array" aca="1" ref="L1" ca="1">"各月内訳表!$G" &amp; 7+ 15*(RIGHT(CELL("filename", A1),M1)-1)</f>
        <v>各月内訳表!$G742</v>
      </c>
      <c r="M1" s="101" cm="1">
        <f t="array" aca="1" ref="M1" ca="1">LEN(CELL("filename",A1))-FIND("日誌",CELL("filename",A1))-1</f>
        <v>2</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8" priority="3">
      <formula>OR(EDATE($A$10,1)-1&lt;$A11,DATEVALUE("2026/3/31")&lt;$A11)</formula>
    </cfRule>
  </conditionalFormatting>
  <conditionalFormatting sqref="A46:J75">
    <cfRule type="expression" dxfId="7" priority="4">
      <formula>OR(EDATE($A$45,1)-1&lt;$A46,DATEVALUE("2026/3/31")&lt;$A46)</formula>
    </cfRule>
  </conditionalFormatting>
  <conditionalFormatting sqref="A81:J110">
    <cfRule type="expression" dxfId="6" priority="5">
      <formula>OR(EDATE($A$80,1)-1&lt;$A81,DATEVALUE("2026/3/31")&lt;$A81)</formula>
    </cfRule>
  </conditionalFormatting>
  <conditionalFormatting sqref="A116:J145">
    <cfRule type="expression" dxfId="5" priority="6">
      <formula>OR(EDATE($A$115,1)-1&lt;$A116,DATEVALUE("2026/3/31")&lt;$A116)</formula>
    </cfRule>
  </conditionalFormatting>
  <conditionalFormatting sqref="A151:J180">
    <cfRule type="expression" dxfId="4" priority="7">
      <formula>OR(EDATE($A$150,1)-1&lt;$A151,DATEVALUE("2026/3/31")&lt;$A151)</formula>
    </cfRule>
  </conditionalFormatting>
  <conditionalFormatting sqref="A186:J215">
    <cfRule type="expression" dxfId="3" priority="8">
      <formula>OR(EDATE($A$185,1)-1&lt;$A186,DATEVALUE("2026/3/31")&lt;$A186)</formula>
    </cfRule>
  </conditionalFormatting>
  <conditionalFormatting sqref="A221:J250">
    <cfRule type="expression" dxfId="2" priority="9">
      <formula>OR(EDATE($A$220,1)-1&lt;$A221,DATEVALUE("2026/3/31")&lt;$A221)</formula>
    </cfRule>
  </conditionalFormatting>
  <conditionalFormatting sqref="A256:J285">
    <cfRule type="expression" dxfId="1" priority="1">
      <formula>OR(EDATE($A$255,1)-1&lt;$A256,DATEVALUE("2026/3/31")&lt;$A256)</formula>
    </cfRule>
  </conditionalFormatting>
  <conditionalFormatting sqref="B4:E5">
    <cfRule type="expression" dxfId="0" priority="2">
      <formula>IF(LEN(B4)&lt;1,TRUE,FALSE)</formula>
    </cfRule>
  </conditionalFormatting>
  <dataValidations count="1">
    <dataValidation type="time" operator="greaterThanOrEqual" allowBlank="1" showInputMessage="1" showErrorMessage="1" sqref="B45:E76 B80:E111 B115:E146 B220:E251 B150:E181 B10:E41 B185:E216 B255:E286" xr:uid="{8C25E9CF-6C2E-48D6-AB3A-9E19DF6ABA2B}">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6424-682C-48DC-B7C0-8FD5926166A5}">
  <sheetPr>
    <tabColor theme="8" tint="0.79998168889431442"/>
    <pageSetUpPr fitToPage="1"/>
  </sheetPr>
  <dimension ref="B1:X753"/>
  <sheetViews>
    <sheetView tabSelected="1" view="pageBreakPreview" zoomScaleNormal="100" zoomScaleSheetLayoutView="100" workbookViewId="0">
      <selection activeCell="E5" sqref="E5"/>
    </sheetView>
  </sheetViews>
  <sheetFormatPr defaultColWidth="8.75" defaultRowHeight="14.25"/>
  <cols>
    <col min="1" max="1" width="2.5" style="1" customWidth="1"/>
    <col min="2" max="2" width="2.875" style="1" hidden="1" customWidth="1"/>
    <col min="3" max="3" width="12.75" style="1" customWidth="1"/>
    <col min="4" max="4" width="11.375" style="1" customWidth="1"/>
    <col min="5" max="13" width="15.5" style="1" customWidth="1"/>
    <col min="14" max="14" width="3" style="1" customWidth="1"/>
    <col min="15" max="16" width="8.75" style="1"/>
    <col min="17" max="17" width="51.625" style="1" hidden="1" customWidth="1"/>
    <col min="18" max="24" width="52.375" style="1" hidden="1" customWidth="1"/>
    <col min="25" max="16384" width="8.75" style="1"/>
  </cols>
  <sheetData>
    <row r="1" spans="2:24" ht="16.5">
      <c r="C1" s="33" t="s">
        <v>135</v>
      </c>
      <c r="D1" s="8"/>
      <c r="E1" s="3"/>
      <c r="F1" s="2"/>
      <c r="G1" s="21"/>
      <c r="J1" s="21"/>
      <c r="K1" s="174" t="str">
        <f>IF(ISBLANK(入力ボックス!$C$4),"",入力ボックス!$C$3&amp; "　"&amp; 入力ボックス!$C$4)</f>
        <v/>
      </c>
      <c r="L1" s="174"/>
      <c r="M1" s="174"/>
    </row>
    <row r="2" spans="2:24" ht="4.5" customHeight="1"/>
    <row r="3" spans="2:24">
      <c r="K3" s="16"/>
      <c r="L3" s="22" t="s">
        <v>105</v>
      </c>
      <c r="M3" s="31" t="str">
        <f>IF(OR(入力ボックス!C8=""), "",TEXT(入力ボックス!C8,"YYYY/MM/DD"))</f>
        <v/>
      </c>
    </row>
    <row r="5" spans="2:24" ht="14.25" customHeight="1">
      <c r="B5" s="45">
        <v>1</v>
      </c>
      <c r="C5" s="35" t="str">
        <f>HYPERLINK("#日誌"&amp;B5&amp;"!B10","日誌"&amp;B5)</f>
        <v>日誌1</v>
      </c>
      <c r="D5" s="127" t="s">
        <v>106</v>
      </c>
      <c r="E5" s="130"/>
      <c r="F5" s="127" t="s">
        <v>73</v>
      </c>
      <c r="G5" s="52"/>
      <c r="H5" s="127" t="s">
        <v>83</v>
      </c>
      <c r="I5" s="25"/>
      <c r="J5" s="127" t="s">
        <v>15</v>
      </c>
      <c r="K5" s="25"/>
      <c r="M5" s="54" t="str">
        <f>HYPERLINK("#①人件費!C"&amp;9*B5,"経費支出管理表へ")</f>
        <v>経費支出管理表へ</v>
      </c>
      <c r="O5" s="125" t="str">
        <f>IF(AND(G5="健保等級適用者以外の者（Ｂ）",OR(I5="日額",I5="時給")),"健保等級適用者以外の者（Ｂ）かつ給与形態が「"&amp;I5&amp;"」の場合、等級単価を適用しません。補助金事務局へお問い合わせ頂き、個別単価を適用してください。","")</f>
        <v/>
      </c>
      <c r="Q5" s="1" t="str">
        <f>IF(G5="","×","○")</f>
        <v>×</v>
      </c>
      <c r="R5" s="1" t="str">
        <f>IF(G5="健保等級適用者（Ａ）","○",IF(AND(G5="健保等級適用者以外の者（Ｂ）",I5=""),"×",IF(OR(I5="年額",I5="月額"),"○","")))</f>
        <v/>
      </c>
      <c r="S5" s="1" t="str">
        <f>IF(AND(G5="健保等級適用者（Ａ）",K5=""),"×","○")</f>
        <v>○</v>
      </c>
    </row>
    <row r="6" spans="2:24" ht="14.25" customHeight="1">
      <c r="C6" s="95"/>
      <c r="D6" s="94"/>
      <c r="F6" s="127" t="s">
        <v>115</v>
      </c>
      <c r="G6" s="25"/>
      <c r="H6" s="127" t="s">
        <v>116</v>
      </c>
      <c r="I6" s="25"/>
    </row>
    <row r="7" spans="2:24" ht="7.5" customHeight="1">
      <c r="C7" s="26"/>
      <c r="D7" s="26"/>
      <c r="E7" s="26"/>
      <c r="F7" s="26"/>
      <c r="G7" s="34" t="e">
        <f>VLOOKUP(G6,リスト!F:G,2,FALSE)</f>
        <v>#N/A</v>
      </c>
      <c r="H7" s="26"/>
      <c r="I7" s="34"/>
      <c r="J7" s="26"/>
      <c r="K7" s="26"/>
      <c r="L7" s="26"/>
      <c r="M7" s="26"/>
    </row>
    <row r="8" spans="2:24" ht="14.25" customHeight="1">
      <c r="C8" s="40"/>
      <c r="D8" s="111"/>
      <c r="E8" s="112" t="s">
        <v>42</v>
      </c>
      <c r="F8" s="112" t="s">
        <v>43</v>
      </c>
      <c r="G8" s="112" t="s">
        <v>44</v>
      </c>
      <c r="H8" s="112" t="s">
        <v>45</v>
      </c>
      <c r="I8" s="112" t="s">
        <v>46</v>
      </c>
      <c r="J8" s="112" t="s">
        <v>47</v>
      </c>
      <c r="K8" s="112" t="s">
        <v>48</v>
      </c>
      <c r="L8" s="112" t="s">
        <v>49</v>
      </c>
      <c r="M8" s="113" t="s">
        <v>11</v>
      </c>
      <c r="Q8" s="112" t="s">
        <v>42</v>
      </c>
      <c r="R8" s="112" t="s">
        <v>43</v>
      </c>
      <c r="S8" s="112" t="s">
        <v>44</v>
      </c>
      <c r="T8" s="112" t="s">
        <v>45</v>
      </c>
      <c r="U8" s="112" t="s">
        <v>46</v>
      </c>
      <c r="V8" s="112" t="s">
        <v>47</v>
      </c>
      <c r="W8" s="112" t="s">
        <v>48</v>
      </c>
      <c r="X8" s="112" t="s">
        <v>49</v>
      </c>
    </row>
    <row r="9" spans="2:24" ht="14.25" customHeight="1">
      <c r="C9" s="27" t="s">
        <v>17</v>
      </c>
      <c r="D9" s="28"/>
      <c r="E9" s="29" cm="1">
        <f t="array" aca="1" ref="E9" ca="1">IF(INDIRECT(C5&amp;"!$E$41")=0,"",COUNT(INDIRECT(C5&amp;"!$E$10:$E$40")))</f>
        <v>0</v>
      </c>
      <c r="F9" s="29" cm="1">
        <f t="array" aca="1" ref="F9" ca="1">IF(INDIRECT(C5&amp;"!$E$76")=0,"",COUNT(INDIRECT(C5&amp;"!$E$45:$E$75")))</f>
        <v>0</v>
      </c>
      <c r="G9" s="29" cm="1">
        <f t="array" aca="1" ref="G9" ca="1">IF(INDIRECT(C5&amp;"!$E$111")=0,"",COUNT(INDIRECT(C5&amp;"!$E$80:$E$110")))</f>
        <v>0</v>
      </c>
      <c r="H9" s="29" cm="1">
        <f t="array" aca="1" ref="H9" ca="1">IF(INDIRECT(C5&amp;"!$E$146")=0,"",COUNT(INDIRECT(C5&amp;"!$E$115:$E$145")))</f>
        <v>0</v>
      </c>
      <c r="I9" s="29" cm="1">
        <f t="array" aca="1" ref="I9" ca="1">IF(INDIRECT(C5&amp;"!$E$181")=0,"",COUNT(INDIRECT(C5&amp;"!$E$150:$E$180")))</f>
        <v>0</v>
      </c>
      <c r="J9" s="29" cm="1">
        <f t="array" aca="1" ref="J9" ca="1">IF(INDIRECT(C5&amp;"!$E$216")=0,"",COUNT(INDIRECT(C5&amp;"!$E$185:$E$215")))</f>
        <v>0</v>
      </c>
      <c r="K9" s="29" cm="1">
        <f t="array" aca="1" ref="K9" ca="1">IF(INDIRECT(C5&amp;"!$E$251")=0,"",COUNT(INDIRECT(C5&amp;"!$E$220:$E$250")))</f>
        <v>0</v>
      </c>
      <c r="L9" s="116" cm="1">
        <f t="array" aca="1" ref="L9" ca="1">IF(INDIRECT(C5&amp;"!$E$286")=0,"",COUNT(INDIRECT(C5&amp;"!$E$255:$E$285")))</f>
        <v>0</v>
      </c>
      <c r="M9" s="29">
        <f ca="1">IF($E$9="","",SUM($E9:$L9))</f>
        <v>0</v>
      </c>
      <c r="O9" s="132" t="s">
        <v>145</v>
      </c>
      <c r="Q9" s="55" t="e" cm="1" vm="1">
        <f t="array" aca="1" ref="Q9" ca="1">INDIRECT(C5&amp;"!A" &amp; MIN(_xlfn._xlws.FILTER(ROW(INDIRECT(C5&amp;"!$B$10:$B$40")),INDIRECT(C5&amp;"!$B$10:$B$40")&lt;&gt;"")))</f>
        <v>#VALUE!</v>
      </c>
      <c r="R9" s="55" t="e" cm="1" vm="1">
        <f t="array" aca="1" ref="R9" ca="1">INDIRECT(C5&amp;"!A"&amp;MIN(_xlfn._xlws.FILTER(ROW(INDIRECT(C5&amp;"!$B$45:$B$75")),INDIRECT(C5&amp;"!$B$45:$B$75")&lt;&gt;"")))</f>
        <v>#VALUE!</v>
      </c>
      <c r="S9" s="55" t="e" cm="1" vm="1">
        <f t="array" aca="1" ref="S9" ca="1">INDIRECT(C5&amp;"!A"&amp;MIN(_xlfn._xlws.FILTER(ROW(INDIRECT(C5&amp;"!$B$80:$B$110")),INDIRECT(C5&amp;"!$B$80:$B$110")&lt;&gt;"")))</f>
        <v>#VALUE!</v>
      </c>
      <c r="T9" s="55" t="e" cm="1" vm="1">
        <f t="array" aca="1" ref="T9" ca="1">INDIRECT(C5&amp;"!A" &amp; MIN(_xlfn._xlws.FILTER(ROW(INDIRECT(C5&amp;"!$B$115:$B$145")),INDIRECT(C5&amp;"!$B$115:$B$145")&lt;&gt;"")))</f>
        <v>#VALUE!</v>
      </c>
      <c r="U9" s="55" t="e" cm="1" vm="1">
        <f t="array" aca="1" ref="U9" ca="1">INDIRECT(C5&amp;"!A" &amp; MIN(_xlfn._xlws.FILTER(ROW(INDIRECT(C5&amp;"!$B$150:$B$180")),INDIRECT(C5&amp;"!$B$150:$B$180")&lt;&gt;"")))</f>
        <v>#VALUE!</v>
      </c>
      <c r="V9" s="55" t="e" cm="1" vm="1">
        <f t="array" aca="1" ref="V9" ca="1">INDIRECT(C5&amp;"!A" &amp; MIN(_xlfn._xlws.FILTER(ROW(INDIRECT(C5&amp;"!$B$185:$B$215")),INDIRECT(C5&amp;"!$B$185:$B$215")&lt;&gt;"")))</f>
        <v>#VALUE!</v>
      </c>
      <c r="W9" s="55" t="e" cm="1" vm="1">
        <f t="array" aca="1" ref="W9" ca="1">INDIRECT(C5&amp;"!A" &amp; MIN(_xlfn._xlws.FILTER(ROW(INDIRECT(C5&amp;"!$B$220:$B$250")),INDIRECT(C5&amp;"!$B$220:$B$250")&lt;&gt;"")))</f>
        <v>#VALUE!</v>
      </c>
      <c r="X9" s="55" t="e" cm="1" vm="1">
        <f t="array" aca="1" ref="X9" ca="1">INDIRECT(C5&amp;"!A" &amp; MIN(_xlfn._xlws.FILTER(ROW(INDIRECT(C5&amp;"!$B$255:$B$285")),INDIRECT(C5&amp;"!$B$255:$B$285")&lt;&gt;"")))</f>
        <v>#VALUE!</v>
      </c>
    </row>
    <row r="10" spans="2:24" ht="14.25" customHeight="1">
      <c r="C10" s="36" t="s">
        <v>18</v>
      </c>
      <c r="D10" s="30" t="str">
        <f>IF(G5="健保等級適用者（Ａ）","報酬月額","月給")</f>
        <v>月給</v>
      </c>
      <c r="E10" s="24"/>
      <c r="F10" s="24"/>
      <c r="G10" s="24"/>
      <c r="H10" s="24"/>
      <c r="I10" s="24"/>
      <c r="J10" s="24"/>
      <c r="K10" s="24"/>
      <c r="L10" s="117"/>
      <c r="M10" s="122"/>
    </row>
    <row r="11" spans="2:24" ht="14.25" customHeight="1">
      <c r="C11" s="42"/>
      <c r="D11" s="30" t="s">
        <v>68</v>
      </c>
      <c r="E11" s="75" t="str">
        <f ca="1">IF(E12="","",IF(G5="健保等級適用者（Ａ）",IF(K5="年1～3回",MATCH(E12,等級単価一覧!G:G,0),MATCH(E12,等級単価一覧!F:F,0)),MATCH(E12,等級単価一覧!L:L,0))-10)</f>
        <v/>
      </c>
      <c r="F11" s="75" t="str">
        <f ca="1">IF(F12="","",IF(G5="健保等級適用者（Ａ）",IF(K5="年1～3回",MATCH(F12,等級単価一覧!G:G,0),MATCH(F12,等級単価一覧!F:F,0)),MATCH(F12,等級単価一覧!L:L,0))-10)</f>
        <v/>
      </c>
      <c r="G11" s="75" t="str">
        <f ca="1">IF(G12="","",IF(G5="健保等級適用者（Ａ）",IF(K5="年1～3回",MATCH(G12,等級単価一覧!G:G,0),MATCH(G12,等級単価一覧!F:F,0)),MATCH(G12,等級単価一覧!L:L,0))-10)</f>
        <v/>
      </c>
      <c r="H11" s="75" t="str">
        <f ca="1">IF(H12="","",IF(G5="健保等級適用者（Ａ）",IF(K5="年1～3回",MATCH(H12,等級単価一覧!G:G,0),MATCH(H12,等級単価一覧!F:F,0)),MATCH(H12,等級単価一覧!L:L,0))-10)</f>
        <v/>
      </c>
      <c r="I11" s="75" t="str">
        <f ca="1">IF(I12="","",IF(G5="健保等級適用者（Ａ）",IF(K5="年1～3回",MATCH(I12,等級単価一覧!G:G,0),MATCH(I12,等級単価一覧!F:F,0)),MATCH(I12,等級単価一覧!L:L,0))-10)</f>
        <v/>
      </c>
      <c r="J11" s="75" t="str">
        <f ca="1">IF(J12="","",IF(G5="健保等級適用者（Ａ）",IF(K5="年1～3回",MATCH(J12,等級単価一覧!G:G,0),MATCH(J12,等級単価一覧!F:F,0)),MATCH(J12,等級単価一覧!L:L,0))-10)</f>
        <v/>
      </c>
      <c r="K11" s="75" t="str">
        <f ca="1">IF(K12="","",IF(G5="健保等級適用者（Ａ）",IF(K5="年1～3回",MATCH(K12,等級単価一覧!G:G,0),MATCH(K12,等級単価一覧!F:F,0)),MATCH(K12,等級単価一覧!L:L,0))-10)</f>
        <v/>
      </c>
      <c r="L11" s="118" t="str">
        <f ca="1">IF(L12="","",IF(G5="健保等級適用者（Ａ）",IF(K5="年1～3回",MATCH(L12,等級単価一覧!G:G,0),MATCH(L12,等級単価一覧!F:F,0)),MATCH(L12,等級単価一覧!L:L,0))-10)</f>
        <v/>
      </c>
      <c r="M11" s="122"/>
    </row>
    <row r="12" spans="2:24" ht="14.25" customHeight="1">
      <c r="C12" s="42"/>
      <c r="D12" s="23" t="s">
        <v>20</v>
      </c>
      <c r="E12" s="41" t="str" cm="1">
        <f t="array" aca="1" ref="E12" ca="1">IF(AND(Q5="○",R5="○",S5="○"),IFERROR(IF(G5="健保等級適用者（Ａ）",IF(K5="年1～3回",VLOOKUP(E10,等級単価一覧!$B$11:$G$60,6,FALSE),VLOOKUP(E10,等級単価一覧!$B$11:$G$60,5,FALSE)),INDIRECT("等級単価一覧!L"&amp;MATCH(MAX(_xlfn._xlws.FILTER(等級単価一覧!$H$11:$H$60,等級単価一覧!$H$11:$H$60&lt;=E10)),等級単価一覧!H:H,0))),""),"")</f>
        <v/>
      </c>
      <c r="F12" s="41" t="str" cm="1">
        <f t="array" aca="1" ref="F12" ca="1">IF(AND(Q5="○",R5="○",S5="○"),IFERROR(IF(G5="健保等級適用者（Ａ）",IF(K5="年1～3回",VLOOKUP(F10,等級単価一覧!$B$11:$G$60,6,FALSE),VLOOKUP(F10,等級単価一覧!$B$11:$G$60,5,FALSE)),INDIRECT("等級単価一覧!L"&amp;MATCH(MAX(_xlfn._xlws.FILTER(等級単価一覧!$H$11:$H$60,等級単価一覧!$H$11:$H$60&lt;=F10)),等級単価一覧!H:H,0))),""),"")</f>
        <v/>
      </c>
      <c r="G12" s="41" t="str" cm="1">
        <f t="array" aca="1" ref="G12" ca="1">IF(AND(Q5="○",R5="○",S5="○"),IFERROR(IF(G5="健保等級適用者（Ａ）",IF(K5="年1～3回",VLOOKUP(G10,等級単価一覧!$B$11:$G$60,6,FALSE),VLOOKUP(G10,等級単価一覧!$B$11:$G$60,5,FALSE)),INDIRECT("等級単価一覧!L"&amp;MATCH(MAX(_xlfn._xlws.FILTER(等級単価一覧!$H$11:$H$60,等級単価一覧!$H$11:$H$60&lt;=G10)),等級単価一覧!H:H,0))),""),"")</f>
        <v/>
      </c>
      <c r="H12" s="41" t="str" cm="1">
        <f t="array" aca="1" ref="H12" ca="1">IF(AND(Q5="○",R5="○",S5="○"),IFERROR(IF(G5="健保等級適用者（Ａ）",IF(K5="年1～3回",VLOOKUP(H10,等級単価一覧!$B$11:$G$60,6,FALSE),VLOOKUP(H10,等級単価一覧!$B$11:$G$60,5,FALSE)),INDIRECT("等級単価一覧!L"&amp;MATCH(MAX(_xlfn._xlws.FILTER(等級単価一覧!$H$11:$H$60,等級単価一覧!$H$11:$H$60&lt;=H10)),等級単価一覧!H:H,0))),""),"")</f>
        <v/>
      </c>
      <c r="I12" s="41" t="str" cm="1">
        <f t="array" aca="1" ref="I12" ca="1">IF(AND(Q5="○",R5="○",S5="○"),IFERROR(IF(G5="健保等級適用者（Ａ）",IF(K5="年1～3回",VLOOKUP(I10,等級単価一覧!$B$11:$G$60,6,FALSE),VLOOKUP(I10,等級単価一覧!$B$11:$G$60,5,FALSE)),INDIRECT("等級単価一覧!L"&amp;MATCH(MAX(_xlfn._xlws.FILTER(等級単価一覧!$H$11:$H$60,等級単価一覧!$H$11:$H$60&lt;=I10)),等級単価一覧!H:H,0))),""),"")</f>
        <v/>
      </c>
      <c r="J12" s="41" t="str" cm="1">
        <f t="array" aca="1" ref="J12" ca="1">IF(AND(Q5="○",R5="○",S5="○"),IFERROR(IF(G5="健保等級適用者（Ａ）",IF(K5="年1～3回",VLOOKUP(J10,等級単価一覧!$B$11:$G$60,6,FALSE),VLOOKUP(J10,等級単価一覧!$B$11:$G$60,5,FALSE)),INDIRECT("等級単価一覧!L"&amp;MATCH(MAX(_xlfn._xlws.FILTER(等級単価一覧!$H$11:$H$60,等級単価一覧!$H$11:$H$60&lt;=J10)),等級単価一覧!H:H,0))),""),"")</f>
        <v/>
      </c>
      <c r="K12" s="41" t="str" cm="1">
        <f t="array" aca="1" ref="K12" ca="1">IF(AND(Q5="○",R5="○",S5="○"),IFERROR(IF(G5="健保等級適用者（Ａ）",IF(K5="年1～3回",VLOOKUP(K10,等級単価一覧!$B$11:$G$60,6,FALSE),VLOOKUP(K10,等級単価一覧!$B$11:$G$60,5,FALSE)),INDIRECT("等級単価一覧!L"&amp;MATCH(MAX(_xlfn._xlws.FILTER(等級単価一覧!$H$11:$H$60,等級単価一覧!$H$11:$H$60&lt;=K10)),等級単価一覧!H:H,0))),""),"")</f>
        <v/>
      </c>
      <c r="L12" s="119" t="str" cm="1">
        <f t="array" aca="1" ref="L12" ca="1">IF(AND(Q5="○",R5="○",S5="○"),IFERROR(IF(G5="健保等級適用者（Ａ）",IF(K5="年1～3回",VLOOKUP(L10,等級単価一覧!$B$11:$G$60,6,FALSE),VLOOKUP(L10,等級単価一覧!$B$11:$G$60,5,FALSE)),INDIRECT("等級単価一覧!L"&amp;MATCH(MAX(_xlfn._xlws.FILTER(等級単価一覧!$H$11:$H$60,等級単価一覧!$H$11:$H$60&lt;=L10)),等級単価一覧!H:H,0))),""),"")</f>
        <v/>
      </c>
      <c r="M12" s="122"/>
    </row>
    <row r="13" spans="2:24" ht="14.25" customHeight="1">
      <c r="C13" s="43"/>
      <c r="D13" s="36" t="s">
        <v>21</v>
      </c>
      <c r="E13" s="37" t="str" cm="1">
        <f t="array" aca="1" ref="E13" ca="1">IF(INDIRECT(C5&amp;"!$E$41")=0,"",INDIRECT(C5&amp;"!$E$41"))</f>
        <v/>
      </c>
      <c r="F13" s="37" t="str" cm="1">
        <f t="array" aca="1" ref="F13" ca="1">IF(INDIRECT(C5&amp;"!$E$76")=0,"",INDIRECT(C5&amp;"!$E$76"))</f>
        <v/>
      </c>
      <c r="G13" s="37" t="str" cm="1">
        <f t="array" aca="1" ref="G13" ca="1">IF(INDIRECT(C5&amp;"!$E$111")=0,"",INDIRECT(C5&amp;"!$E$111"))</f>
        <v/>
      </c>
      <c r="H13" s="37" t="str" cm="1">
        <f t="array" aca="1" ref="H13" ca="1">IF(INDIRECT(C5&amp;"!$E$146")=0,"",INDIRECT(C5&amp;"!$E$146"))</f>
        <v/>
      </c>
      <c r="I13" s="37" t="str" cm="1">
        <f t="array" aca="1" ref="I13" ca="1">IF(INDIRECT(C5&amp;"!$E$181")=0,"",INDIRECT(C5&amp;"!$E$181"))</f>
        <v/>
      </c>
      <c r="J13" s="37" t="str" cm="1">
        <f t="array" aca="1" ref="J13" ca="1">IF(INDIRECT(C5&amp;"!$E$216")=0,"",INDIRECT(C5&amp;"!$E$216"))</f>
        <v/>
      </c>
      <c r="K13" s="37" t="str" cm="1">
        <f t="array" aca="1" ref="K13" ca="1">IF(INDIRECT(C5&amp;"!$E$251")=0,"",INDIRECT(C5&amp;"!$E$251"))</f>
        <v/>
      </c>
      <c r="L13" s="120" t="str" cm="1">
        <f t="array" aca="1" ref="L13" ca="1">IF(INDIRECT(C5&amp;"!$E$286")=0,"",INDIRECT(C5&amp;"!$E$286"))</f>
        <v/>
      </c>
      <c r="M13" s="37" t="str">
        <f ca="1">IF(E13="","",SUM($E13:$L13))</f>
        <v/>
      </c>
    </row>
    <row r="14" spans="2:24" ht="14.25" customHeight="1">
      <c r="C14" s="43"/>
      <c r="D14" s="36" t="s">
        <v>91</v>
      </c>
      <c r="E14" s="53" t="str">
        <f ca="1">IF(OR(E12="",E13=""),"",ROUNDDOWN(E12*E13*24,0))</f>
        <v/>
      </c>
      <c r="F14" s="53" t="str">
        <f t="shared" ref="F14:L14" ca="1" si="0">IF(OR(F12="",F13=""),"",ROUNDDOWN(F12*F13*24,0))</f>
        <v/>
      </c>
      <c r="G14" s="53" t="str">
        <f t="shared" ca="1" si="0"/>
        <v/>
      </c>
      <c r="H14" s="53" t="str">
        <f t="shared" ca="1" si="0"/>
        <v/>
      </c>
      <c r="I14" s="53" t="str">
        <f t="shared" ca="1" si="0"/>
        <v/>
      </c>
      <c r="J14" s="53" t="str">
        <f t="shared" ca="1" si="0"/>
        <v/>
      </c>
      <c r="K14" s="53" t="str">
        <f t="shared" ca="1" si="0"/>
        <v/>
      </c>
      <c r="L14" s="53" t="str">
        <f t="shared" ca="1" si="0"/>
        <v/>
      </c>
      <c r="M14" s="123">
        <f ca="1">SUM(E14:L14)</f>
        <v>0</v>
      </c>
      <c r="Q14" s="26" t="str">
        <f t="shared" ref="Q14:W14" ca="1" si="1">IF(OR(E12="",E13=""),"", TEXT(E12,"#,###円") &amp; "×" &amp; TEXT(E13,"[h]:mm時間;@") &amp; "=" &amp; TEXT(E14,"#,###円"))</f>
        <v/>
      </c>
      <c r="R14" s="26" t="str">
        <f t="shared" ca="1" si="1"/>
        <v/>
      </c>
      <c r="S14" s="26" t="str">
        <f t="shared" ca="1" si="1"/>
        <v/>
      </c>
      <c r="T14" s="26" t="str">
        <f t="shared" ca="1" si="1"/>
        <v/>
      </c>
      <c r="U14" s="26" t="str">
        <f t="shared" ca="1" si="1"/>
        <v/>
      </c>
      <c r="V14" s="26" t="str">
        <f t="shared" ca="1" si="1"/>
        <v/>
      </c>
      <c r="W14" s="26" t="str">
        <f t="shared" ca="1" si="1"/>
        <v/>
      </c>
      <c r="X14" s="26" t="str">
        <f ca="1">IF(OR(L12="",K13=""),"", TEXT(L12,"#,###円") &amp; "×" &amp; TEXT(L13,"[h]:mm時間;@") &amp; "=" &amp; TEXT(L14,"#,###円"))</f>
        <v/>
      </c>
    </row>
    <row r="15" spans="2:24" ht="14.25" customHeight="1">
      <c r="C15" s="36" t="s">
        <v>74</v>
      </c>
      <c r="D15" s="46" t="s">
        <v>75</v>
      </c>
      <c r="E15" s="47"/>
      <c r="F15" s="48"/>
      <c r="G15" s="48"/>
      <c r="H15" s="48"/>
      <c r="I15" s="48"/>
      <c r="J15" s="48"/>
      <c r="K15" s="48"/>
      <c r="L15" s="47"/>
      <c r="M15" s="124">
        <f>SUM(E15:L15)</f>
        <v>0</v>
      </c>
      <c r="Q15" s="26" t="str">
        <f t="shared" ref="Q15:X15" si="2">IF(E15="",""," / 自己負担：" &amp; TEXT(E15,"#,###円")) &amp; IF(E16="",""," ※" &amp;E16)</f>
        <v/>
      </c>
      <c r="R15" s="26" t="str">
        <f t="shared" si="2"/>
        <v/>
      </c>
      <c r="S15" s="26" t="str">
        <f t="shared" si="2"/>
        <v/>
      </c>
      <c r="T15" s="26" t="str">
        <f t="shared" si="2"/>
        <v/>
      </c>
      <c r="U15" s="26" t="str">
        <f t="shared" si="2"/>
        <v/>
      </c>
      <c r="V15" s="26" t="str">
        <f t="shared" si="2"/>
        <v/>
      </c>
      <c r="W15" s="26" t="str">
        <f t="shared" si="2"/>
        <v/>
      </c>
      <c r="X15" s="26" t="str">
        <f t="shared" si="2"/>
        <v/>
      </c>
    </row>
    <row r="16" spans="2:24" ht="34.5" customHeight="1" thickBot="1">
      <c r="C16" s="49" t="s">
        <v>76</v>
      </c>
      <c r="D16" s="50" t="s">
        <v>77</v>
      </c>
      <c r="E16" s="51"/>
      <c r="F16" s="51"/>
      <c r="G16" s="51"/>
      <c r="H16" s="51"/>
      <c r="I16" s="51"/>
      <c r="J16" s="51"/>
      <c r="K16" s="51"/>
      <c r="L16" s="51"/>
      <c r="M16" s="122"/>
      <c r="O16" s="1" t="s">
        <v>78</v>
      </c>
    </row>
    <row r="17" spans="2:24" ht="14.25" customHeight="1" thickTop="1">
      <c r="C17" s="44"/>
      <c r="D17" s="38" t="s">
        <v>22</v>
      </c>
      <c r="E17" s="39" t="str">
        <f ca="1">IFERROR(IF(E14-E15=0,"",E14-E15),"")</f>
        <v/>
      </c>
      <c r="F17" s="39" t="str">
        <f t="shared" ref="F17:L17" ca="1" si="3">IFERROR(IF(F14-F15=0,"",F14-F15),"")</f>
        <v/>
      </c>
      <c r="G17" s="39" t="str">
        <f t="shared" ca="1" si="3"/>
        <v/>
      </c>
      <c r="H17" s="39" t="str">
        <f t="shared" ca="1" si="3"/>
        <v/>
      </c>
      <c r="I17" s="39" t="str">
        <f t="shared" ca="1" si="3"/>
        <v/>
      </c>
      <c r="J17" s="39" t="str">
        <f t="shared" ca="1" si="3"/>
        <v/>
      </c>
      <c r="K17" s="39" t="str">
        <f t="shared" ca="1" si="3"/>
        <v/>
      </c>
      <c r="L17" s="121" t="str">
        <f t="shared" ca="1" si="3"/>
        <v/>
      </c>
      <c r="M17" s="39" t="str">
        <f ca="1">IF(E17="","",SUM(E17:L17))</f>
        <v/>
      </c>
      <c r="Q17" s="56" t="str">
        <f ca="1">Q14&amp;Q15</f>
        <v/>
      </c>
      <c r="R17" s="56" t="str">
        <f t="shared" ref="R17:X17" ca="1" si="4">R14&amp;R15</f>
        <v/>
      </c>
      <c r="S17" s="56" t="str">
        <f t="shared" ca="1" si="4"/>
        <v/>
      </c>
      <c r="T17" s="56" t="str">
        <f t="shared" ca="1" si="4"/>
        <v/>
      </c>
      <c r="U17" s="56" t="str">
        <f t="shared" ca="1" si="4"/>
        <v/>
      </c>
      <c r="V17" s="56" t="str">
        <f t="shared" ca="1" si="4"/>
        <v/>
      </c>
      <c r="W17" s="56" t="str">
        <f t="shared" ca="1" si="4"/>
        <v/>
      </c>
      <c r="X17" s="56" t="str">
        <f t="shared" ca="1" si="4"/>
        <v/>
      </c>
    </row>
    <row r="18" spans="2:24" ht="15" thickBot="1">
      <c r="B18" s="32"/>
      <c r="C18" s="32"/>
      <c r="D18" s="32"/>
      <c r="E18" s="32"/>
      <c r="F18" s="32"/>
      <c r="G18" s="32"/>
      <c r="H18" s="32"/>
      <c r="I18" s="32"/>
      <c r="J18" s="32"/>
      <c r="K18" s="32"/>
      <c r="L18" s="32"/>
      <c r="M18" s="32"/>
    </row>
    <row r="19" spans="2:24">
      <c r="Q19" s="1" t="s">
        <v>88</v>
      </c>
      <c r="R19" s="1" t="s">
        <v>89</v>
      </c>
      <c r="S19" s="1" t="s">
        <v>90</v>
      </c>
    </row>
    <row r="20" spans="2:24" ht="14.25" customHeight="1">
      <c r="B20" s="45">
        <f>B5+1</f>
        <v>2</v>
      </c>
      <c r="C20" s="35" t="str">
        <f>HYPERLINK("#日誌"&amp;B20&amp;"!B10","日誌"&amp;B20)</f>
        <v>日誌2</v>
      </c>
      <c r="D20" s="127" t="s">
        <v>106</v>
      </c>
      <c r="E20" s="130"/>
      <c r="F20" s="127" t="s">
        <v>73</v>
      </c>
      <c r="G20" s="52"/>
      <c r="H20" s="127" t="s">
        <v>83</v>
      </c>
      <c r="I20" s="25"/>
      <c r="J20" s="127" t="s">
        <v>15</v>
      </c>
      <c r="K20" s="25"/>
      <c r="M20" s="54" t="str">
        <f>HYPERLINK("#①人件費!C"&amp;9*B20,"経費支出管理表へ")</f>
        <v>経費支出管理表へ</v>
      </c>
      <c r="O20" s="125" t="str">
        <f>IF(AND(G20="健保等級適用者以外の者（Ｂ）",OR(I20="日額",I20="時給")),"健保等級適用者以外の者（Ｂ）かつ給与形態が「"&amp;I20&amp;"」の場合、等級単価を適用しません。補助金事務局へお問い合わせ頂き、個別単価を適用してください。","")</f>
        <v/>
      </c>
      <c r="Q20" s="1" t="str">
        <f>IF(G20="","×","○")</f>
        <v>×</v>
      </c>
      <c r="R20" s="1" t="str">
        <f>IF(G20="健保等級適用者（Ａ）","○",IF(AND(G20="健保等級適用者以外の者（Ｂ）",I20=""),"×",IF(OR(I20="年額",I20="月額"),"○","")))</f>
        <v/>
      </c>
      <c r="S20" s="1" t="str">
        <f>IF(AND(G20="健保等級適用者（Ａ）",K20=""),"×","○")</f>
        <v>○</v>
      </c>
    </row>
    <row r="21" spans="2:24" ht="14.25" customHeight="1">
      <c r="C21" s="95"/>
      <c r="D21" s="94"/>
      <c r="F21" s="127" t="s">
        <v>115</v>
      </c>
      <c r="G21" s="25"/>
      <c r="H21" s="127" t="s">
        <v>116</v>
      </c>
      <c r="I21" s="25"/>
    </row>
    <row r="22" spans="2:24" ht="7.5" customHeight="1">
      <c r="C22" s="26"/>
      <c r="D22" s="26"/>
      <c r="E22" s="26"/>
      <c r="F22" s="26"/>
      <c r="G22" s="34" t="e">
        <f>VLOOKUP(G21,リスト!F:G,2,FALSE)</f>
        <v>#N/A</v>
      </c>
      <c r="H22" s="26"/>
      <c r="I22" s="34"/>
      <c r="J22" s="26"/>
      <c r="K22" s="26"/>
      <c r="L22" s="26"/>
      <c r="M22" s="26"/>
    </row>
    <row r="23" spans="2:24" ht="14.25" customHeight="1">
      <c r="C23" s="40"/>
      <c r="D23" s="111"/>
      <c r="E23" s="112" t="s">
        <v>42</v>
      </c>
      <c r="F23" s="112" t="s">
        <v>43</v>
      </c>
      <c r="G23" s="112" t="s">
        <v>44</v>
      </c>
      <c r="H23" s="112" t="s">
        <v>45</v>
      </c>
      <c r="I23" s="112" t="s">
        <v>46</v>
      </c>
      <c r="J23" s="112" t="s">
        <v>47</v>
      </c>
      <c r="K23" s="112" t="s">
        <v>48</v>
      </c>
      <c r="L23" s="112" t="s">
        <v>49</v>
      </c>
      <c r="M23" s="113" t="s">
        <v>11</v>
      </c>
      <c r="Q23" s="112" t="s">
        <v>42</v>
      </c>
      <c r="R23" s="112" t="s">
        <v>43</v>
      </c>
      <c r="S23" s="112" t="s">
        <v>44</v>
      </c>
      <c r="T23" s="112" t="s">
        <v>45</v>
      </c>
      <c r="U23" s="112" t="s">
        <v>46</v>
      </c>
      <c r="V23" s="112" t="s">
        <v>47</v>
      </c>
      <c r="W23" s="112" t="s">
        <v>48</v>
      </c>
      <c r="X23" s="112" t="s">
        <v>49</v>
      </c>
    </row>
    <row r="24" spans="2:24" ht="14.25" customHeight="1">
      <c r="C24" s="27" t="s">
        <v>17</v>
      </c>
      <c r="D24" s="28"/>
      <c r="E24" s="29" cm="1">
        <f t="array" aca="1" ref="E24" ca="1">IF(INDIRECT(C20&amp;"!$E$41")=0,"",COUNT(INDIRECT(C20&amp;"!$E$10:$E$40")))</f>
        <v>0</v>
      </c>
      <c r="F24" s="29" cm="1">
        <f t="array" aca="1" ref="F24" ca="1">IF(INDIRECT(C20&amp;"!$E$76")=0,"",COUNT(INDIRECT(C20&amp;"!$E$45:$E$75")))</f>
        <v>0</v>
      </c>
      <c r="G24" s="29" cm="1">
        <f t="array" aca="1" ref="G24" ca="1">IF(INDIRECT(C20&amp;"!$E$111")=0,"",COUNT(INDIRECT(C20&amp;"!$E$80:$E$110")))</f>
        <v>0</v>
      </c>
      <c r="H24" s="29" cm="1">
        <f t="array" aca="1" ref="H24" ca="1">IF(INDIRECT(C20&amp;"!$E$146")=0,"",COUNT(INDIRECT(C20&amp;"!$E$115:$E$145")))</f>
        <v>0</v>
      </c>
      <c r="I24" s="29" cm="1">
        <f t="array" aca="1" ref="I24" ca="1">IF(INDIRECT(C20&amp;"!$E$181")=0,"",COUNT(INDIRECT(C20&amp;"!$E$150:$E$180")))</f>
        <v>0</v>
      </c>
      <c r="J24" s="29" cm="1">
        <f t="array" aca="1" ref="J24" ca="1">IF(INDIRECT(C20&amp;"!$E$216")=0,"",COUNT(INDIRECT(C20&amp;"!$E$185:$E$215")))</f>
        <v>0</v>
      </c>
      <c r="K24" s="29" cm="1">
        <f t="array" aca="1" ref="K24" ca="1">IF(INDIRECT(C20&amp;"!$E$251")=0,"",COUNT(INDIRECT(C20&amp;"!$E$220:$E$250")))</f>
        <v>0</v>
      </c>
      <c r="L24" s="116" cm="1">
        <f t="array" aca="1" ref="L24" ca="1">IF(INDIRECT(C20&amp;"!$E$286")=0,"",COUNT(INDIRECT(C20&amp;"!$E$255:$E$285")))</f>
        <v>0</v>
      </c>
      <c r="M24" s="29">
        <f ca="1">IF($E$9="","",SUM($E24:$L24))</f>
        <v>0</v>
      </c>
      <c r="O24" s="132" t="s">
        <v>145</v>
      </c>
      <c r="Q24" s="55" t="e" cm="1" vm="1">
        <f t="array" aca="1" ref="Q24" ca="1">INDIRECT(C20&amp;"!A" &amp; MIN(_xlfn._xlws.FILTER(ROW(INDIRECT(C20&amp;"!$B$10:$B$40")),INDIRECT(C20&amp;"!$B$10:$B$40")&lt;&gt;"")))</f>
        <v>#VALUE!</v>
      </c>
      <c r="R24" s="55" t="e" cm="1" vm="1">
        <f t="array" aca="1" ref="R24" ca="1">INDIRECT(C20&amp;"!A"&amp;MIN(_xlfn._xlws.FILTER(ROW(INDIRECT(C20&amp;"!$B$45:$B$75")),INDIRECT(C20&amp;"!$B$45:$B$75")&lt;&gt;"")))</f>
        <v>#VALUE!</v>
      </c>
      <c r="S24" s="55" t="e" cm="1" vm="1">
        <f t="array" aca="1" ref="S24" ca="1">INDIRECT(C20&amp;"!A"&amp;MIN(_xlfn._xlws.FILTER(ROW(INDIRECT(C20&amp;"!$B$80:$B$110")),INDIRECT(C20&amp;"!$B$80:$B$110")&lt;&gt;"")))</f>
        <v>#VALUE!</v>
      </c>
      <c r="T24" s="55" t="e" cm="1" vm="1">
        <f t="array" aca="1" ref="T24" ca="1">INDIRECT(C20&amp;"!A" &amp; MIN(_xlfn._xlws.FILTER(ROW(INDIRECT(C20&amp;"!$B$115:$B$145")),INDIRECT(C20&amp;"!$B$115:$B$145")&lt;&gt;"")))</f>
        <v>#VALUE!</v>
      </c>
      <c r="U24" s="55" t="e" cm="1" vm="1">
        <f t="array" aca="1" ref="U24" ca="1">INDIRECT(C20&amp;"!A" &amp; MIN(_xlfn._xlws.FILTER(ROW(INDIRECT(C20&amp;"!$B$150:$B$180")),INDIRECT(C20&amp;"!$B$150:$B$180")&lt;&gt;"")))</f>
        <v>#VALUE!</v>
      </c>
      <c r="V24" s="55" t="e" cm="1" vm="1">
        <f t="array" aca="1" ref="V24" ca="1">INDIRECT(C20&amp;"!A" &amp; MIN(_xlfn._xlws.FILTER(ROW(INDIRECT(C20&amp;"!$B$185:$B$215")),INDIRECT(C20&amp;"!$B$185:$B$215")&lt;&gt;"")))</f>
        <v>#VALUE!</v>
      </c>
      <c r="W24" s="55" t="e" cm="1" vm="1">
        <f t="array" aca="1" ref="W24" ca="1">INDIRECT(C20&amp;"!A" &amp; MIN(_xlfn._xlws.FILTER(ROW(INDIRECT(C20&amp;"!$B$220:$B$250")),INDIRECT(C20&amp;"!$B$220:$B$250")&lt;&gt;"")))</f>
        <v>#VALUE!</v>
      </c>
      <c r="X24" s="55" t="e" cm="1" vm="1">
        <f t="array" aca="1" ref="X24" ca="1">INDIRECT(C20&amp;"!A" &amp; MIN(_xlfn._xlws.FILTER(ROW(INDIRECT(C20&amp;"!$B$255:$B$285")),INDIRECT(C20&amp;"!$B$255:$B$285")&lt;&gt;"")))</f>
        <v>#VALUE!</v>
      </c>
    </row>
    <row r="25" spans="2:24" ht="14.25" customHeight="1">
      <c r="C25" s="36" t="s">
        <v>18</v>
      </c>
      <c r="D25" s="30" t="str">
        <f>IF(G20="健保等級適用者（Ａ）","報酬月額","月給")</f>
        <v>月給</v>
      </c>
      <c r="E25" s="24"/>
      <c r="F25" s="24"/>
      <c r="G25" s="24"/>
      <c r="H25" s="24"/>
      <c r="I25" s="24"/>
      <c r="J25" s="24"/>
      <c r="K25" s="24"/>
      <c r="L25" s="117"/>
      <c r="M25" s="122"/>
    </row>
    <row r="26" spans="2:24" ht="14.25" customHeight="1">
      <c r="C26" s="42"/>
      <c r="D26" s="30" t="s">
        <v>68</v>
      </c>
      <c r="E26" s="75" t="str">
        <f ca="1">IF(E27="","",IF(G20="健保等級適用者（Ａ）",IF(K20="年1～3回",MATCH(E27,等級単価一覧!G:G,0),MATCH(E27,等級単価一覧!F:F,0)),MATCH(E27,等級単価一覧!L:L,0))-10)</f>
        <v/>
      </c>
      <c r="F26" s="75" t="str">
        <f ca="1">IF(F27="","",IF(G20="健保等級適用者（Ａ）",IF(K20="年1～3回",MATCH(F27,等級単価一覧!G:G,0),MATCH(F27,等級単価一覧!F:F,0)),MATCH(F27,等級単価一覧!L:L,0))-10)</f>
        <v/>
      </c>
      <c r="G26" s="75" t="str">
        <f ca="1">IF(G27="","",IF(G20="健保等級適用者（Ａ）",IF(K20="年1～3回",MATCH(G27,等級単価一覧!G:G,0),MATCH(G27,等級単価一覧!F:F,0)),MATCH(G27,等級単価一覧!L:L,0))-10)</f>
        <v/>
      </c>
      <c r="H26" s="75" t="str">
        <f ca="1">IF(H27="","",IF(G20="健保等級適用者（Ａ）",IF(K20="年1～3回",MATCH(H27,等級単価一覧!G:G,0),MATCH(H27,等級単価一覧!F:F,0)),MATCH(H27,等級単価一覧!L:L,0))-10)</f>
        <v/>
      </c>
      <c r="I26" s="75" t="str">
        <f ca="1">IF(I27="","",IF(G20="健保等級適用者（Ａ）",IF(K20="年1～3回",MATCH(I27,等級単価一覧!G:G,0),MATCH(I27,等級単価一覧!F:F,0)),MATCH(I27,等級単価一覧!L:L,0))-10)</f>
        <v/>
      </c>
      <c r="J26" s="75" t="str">
        <f ca="1">IF(J27="","",IF(G20="健保等級適用者（Ａ）",IF(K20="年1～3回",MATCH(J27,等級単価一覧!G:G,0),MATCH(J27,等級単価一覧!F:F,0)),MATCH(J27,等級単価一覧!L:L,0))-10)</f>
        <v/>
      </c>
      <c r="K26" s="75" t="str">
        <f ca="1">IF(K27="","",IF(G20="健保等級適用者（Ａ）",IF(K20="年1～3回",MATCH(K27,等級単価一覧!G:G,0),MATCH(K27,等級単価一覧!F:F,0)),MATCH(K27,等級単価一覧!L:L,0))-10)</f>
        <v/>
      </c>
      <c r="L26" s="118" t="str">
        <f ca="1">IF(L27="","",IF(G20="健保等級適用者（Ａ）",IF(K20="年1～3回",MATCH(L27,等級単価一覧!G:G,0),MATCH(L27,等級単価一覧!F:F,0)),MATCH(L27,等級単価一覧!L:L,0))-10)</f>
        <v/>
      </c>
      <c r="M26" s="122"/>
    </row>
    <row r="27" spans="2:24" ht="14.25" customHeight="1">
      <c r="C27" s="42"/>
      <c r="D27" s="23" t="s">
        <v>20</v>
      </c>
      <c r="E27" s="41" t="str" cm="1">
        <f t="array" aca="1" ref="E27" ca="1">IF(AND(Q20="○",R20="○",S20="○"),IFERROR(IF(G20="健保等級適用者（Ａ）",IF(K20="年1～3回",VLOOKUP(E25,等級単価一覧!$B$11:$G$60,6,FALSE),VLOOKUP(E25,等級単価一覧!$B$11:$G$60,5,FALSE)),INDIRECT("等級単価一覧!L"&amp;MATCH(MAX(_xlfn._xlws.FILTER(等級単価一覧!$H$11:$H$60,等級単価一覧!$H$11:$H$60&lt;=E25)),等級単価一覧!H:H,0))),""),"")</f>
        <v/>
      </c>
      <c r="F27" s="41" t="str" cm="1">
        <f t="array" aca="1" ref="F27" ca="1">IF(AND(Q20="○",R20="○",S20="○"),IFERROR(IF(G20="健保等級適用者（Ａ）",IF(K20="年1～3回",VLOOKUP(F25,等級単価一覧!$B$11:$G$60,6,FALSE),VLOOKUP(F25,等級単価一覧!$B$11:$G$60,5,FALSE)),INDIRECT("等級単価一覧!L"&amp;MATCH(MAX(_xlfn._xlws.FILTER(等級単価一覧!$H$11:$H$60,等級単価一覧!$H$11:$H$60&lt;=F25)),等級単価一覧!H:H,0))),""),"")</f>
        <v/>
      </c>
      <c r="G27" s="41" t="str" cm="1">
        <f t="array" aca="1" ref="G27" ca="1">IF(AND(Q20="○",R20="○",S20="○"),IFERROR(IF(G20="健保等級適用者（Ａ）",IF(K20="年1～3回",VLOOKUP(G25,等級単価一覧!$B$11:$G$60,6,FALSE),VLOOKUP(G25,等級単価一覧!$B$11:$G$60,5,FALSE)),INDIRECT("等級単価一覧!L"&amp;MATCH(MAX(_xlfn._xlws.FILTER(等級単価一覧!$H$11:$H$60,等級単価一覧!$H$11:$H$60&lt;=G25)),等級単価一覧!H:H,0))),""),"")</f>
        <v/>
      </c>
      <c r="H27" s="41" t="str" cm="1">
        <f t="array" aca="1" ref="H27" ca="1">IF(AND(Q20="○",R20="○",S20="○"),IFERROR(IF(G20="健保等級適用者（Ａ）",IF(K20="年1～3回",VLOOKUP(H25,等級単価一覧!$B$11:$G$60,6,FALSE),VLOOKUP(H25,等級単価一覧!$B$11:$G$60,5,FALSE)),INDIRECT("等級単価一覧!L"&amp;MATCH(MAX(_xlfn._xlws.FILTER(等級単価一覧!$H$11:$H$60,等級単価一覧!$H$11:$H$60&lt;=H25)),等級単価一覧!H:H,0))),""),"")</f>
        <v/>
      </c>
      <c r="I27" s="41" t="str" cm="1">
        <f t="array" aca="1" ref="I27" ca="1">IF(AND(Q20="○",R20="○",S20="○"),IFERROR(IF(G20="健保等級適用者（Ａ）",IF(K20="年1～3回",VLOOKUP(I25,等級単価一覧!$B$11:$G$60,6,FALSE),VLOOKUP(I25,等級単価一覧!$B$11:$G$60,5,FALSE)),INDIRECT("等級単価一覧!L"&amp;MATCH(MAX(_xlfn._xlws.FILTER(等級単価一覧!$H$11:$H$60,等級単価一覧!$H$11:$H$60&lt;=I25)),等級単価一覧!H:H,0))),""),"")</f>
        <v/>
      </c>
      <c r="J27" s="41" t="str" cm="1">
        <f t="array" aca="1" ref="J27" ca="1">IF(AND(Q20="○",R20="○",S20="○"),IFERROR(IF(G20="健保等級適用者（Ａ）",IF(K20="年1～3回",VLOOKUP(J25,等級単価一覧!$B$11:$G$60,6,FALSE),VLOOKUP(J25,等級単価一覧!$B$11:$G$60,5,FALSE)),INDIRECT("等級単価一覧!L"&amp;MATCH(MAX(_xlfn._xlws.FILTER(等級単価一覧!$H$11:$H$60,等級単価一覧!$H$11:$H$60&lt;=J25)),等級単価一覧!H:H,0))),""),"")</f>
        <v/>
      </c>
      <c r="K27" s="41" t="str" cm="1">
        <f t="array" aca="1" ref="K27" ca="1">IF(AND(Q20="○",R20="○",S20="○"),IFERROR(IF(G20="健保等級適用者（Ａ）",IF(K20="年1～3回",VLOOKUP(K25,等級単価一覧!$B$11:$G$60,6,FALSE),VLOOKUP(K25,等級単価一覧!$B$11:$G$60,5,FALSE)),INDIRECT("等級単価一覧!L"&amp;MATCH(MAX(_xlfn._xlws.FILTER(等級単価一覧!$H$11:$H$60,等級単価一覧!$H$11:$H$60&lt;=K25)),等級単価一覧!H:H,0))),""),"")</f>
        <v/>
      </c>
      <c r="L27" s="119" t="str" cm="1">
        <f t="array" aca="1" ref="L27" ca="1">IF(AND(Q20="○",R20="○",S20="○"),IFERROR(IF(G20="健保等級適用者（Ａ）",IF(K20="年1～3回",VLOOKUP(L25,等級単価一覧!$B$11:$G$60,6,FALSE),VLOOKUP(L25,等級単価一覧!$B$11:$G$60,5,FALSE)),INDIRECT("等級単価一覧!L"&amp;MATCH(MAX(_xlfn._xlws.FILTER(等級単価一覧!$H$11:$H$60,等級単価一覧!$H$11:$H$60&lt;=L25)),等級単価一覧!H:H,0))),""),"")</f>
        <v/>
      </c>
      <c r="M27" s="122"/>
    </row>
    <row r="28" spans="2:24" ht="14.25" customHeight="1">
      <c r="C28" s="43"/>
      <c r="D28" s="36" t="s">
        <v>21</v>
      </c>
      <c r="E28" s="37" t="str" cm="1">
        <f t="array" aca="1" ref="E28" ca="1">IF(INDIRECT(C20&amp;"!$E$41")=0,"",INDIRECT(C20&amp;"!$E$41"))</f>
        <v/>
      </c>
      <c r="F28" s="37" t="str" cm="1">
        <f t="array" aca="1" ref="F28" ca="1">IF(INDIRECT(C20&amp;"!$E$76")=0,"",INDIRECT(C20&amp;"!$E$76"))</f>
        <v/>
      </c>
      <c r="G28" s="37" t="str" cm="1">
        <f t="array" aca="1" ref="G28" ca="1">IF(INDIRECT(C20&amp;"!$E$111")=0,"",INDIRECT(C20&amp;"!$E$111"))</f>
        <v/>
      </c>
      <c r="H28" s="37" t="str" cm="1">
        <f t="array" aca="1" ref="H28" ca="1">IF(INDIRECT(C20&amp;"!$E$146")=0,"",INDIRECT(C20&amp;"!$E$146"))</f>
        <v/>
      </c>
      <c r="I28" s="37" t="str" cm="1">
        <f t="array" aca="1" ref="I28" ca="1">IF(INDIRECT(C20&amp;"!$E$181")=0,"",INDIRECT(C20&amp;"!$E$181"))</f>
        <v/>
      </c>
      <c r="J28" s="37" t="str" cm="1">
        <f t="array" aca="1" ref="J28" ca="1">IF(INDIRECT(C20&amp;"!$E$216")=0,"",INDIRECT(C20&amp;"!$E$216"))</f>
        <v/>
      </c>
      <c r="K28" s="37" t="str" cm="1">
        <f t="array" aca="1" ref="K28" ca="1">IF(INDIRECT(C20&amp;"!$E$251")=0,"",INDIRECT(C20&amp;"!$E$251"))</f>
        <v/>
      </c>
      <c r="L28" s="120" t="str" cm="1">
        <f t="array" aca="1" ref="L28" ca="1">IF(INDIRECT(C20&amp;"!$E$286")=0,"",INDIRECT(C20&amp;"!$E$286"))</f>
        <v/>
      </c>
      <c r="M28" s="37" t="str">
        <f ca="1">IF(E28="","",SUM($E28:$L28))</f>
        <v/>
      </c>
    </row>
    <row r="29" spans="2:24" ht="14.25" customHeight="1">
      <c r="C29" s="43"/>
      <c r="D29" s="36" t="s">
        <v>91</v>
      </c>
      <c r="E29" s="53" t="str">
        <f ca="1">IF(OR(E27="",E28=""),"",ROUNDDOWN(E27*E28*24,0))</f>
        <v/>
      </c>
      <c r="F29" s="53" t="str">
        <f t="shared" ref="F29:L29" ca="1" si="5">IF(OR(F27="",F28=""),"",ROUNDDOWN(F27*F28*24,0))</f>
        <v/>
      </c>
      <c r="G29" s="53" t="str">
        <f t="shared" ca="1" si="5"/>
        <v/>
      </c>
      <c r="H29" s="53" t="str">
        <f t="shared" ca="1" si="5"/>
        <v/>
      </c>
      <c r="I29" s="53" t="str">
        <f t="shared" ca="1" si="5"/>
        <v/>
      </c>
      <c r="J29" s="53" t="str">
        <f t="shared" ca="1" si="5"/>
        <v/>
      </c>
      <c r="K29" s="53" t="str">
        <f t="shared" ca="1" si="5"/>
        <v/>
      </c>
      <c r="L29" s="53" t="str">
        <f t="shared" ca="1" si="5"/>
        <v/>
      </c>
      <c r="M29" s="123">
        <f ca="1">SUM(E29:L29)</f>
        <v>0</v>
      </c>
      <c r="Q29" s="26" t="str">
        <f t="shared" ref="Q29" ca="1" si="6">IF(OR(E27="",E28=""),"", TEXT(E27,"#,###円") &amp; "×" &amp; TEXT(E28,"[h]:mm時間;@") &amp; "=" &amp; TEXT(E29,"#,###円"))</f>
        <v/>
      </c>
      <c r="R29" s="26" t="str">
        <f t="shared" ref="R29" ca="1" si="7">IF(OR(F27="",F28=""),"", TEXT(F27,"#,###円") &amp; "×" &amp; TEXT(F28,"[h]:mm時間;@") &amp; "=" &amp; TEXT(F29,"#,###円"))</f>
        <v/>
      </c>
      <c r="S29" s="26" t="str">
        <f t="shared" ref="S29" ca="1" si="8">IF(OR(G27="",G28=""),"", TEXT(G27,"#,###円") &amp; "×" &amp; TEXT(G28,"[h]:mm時間;@") &amp; "=" &amp; TEXT(G29,"#,###円"))</f>
        <v/>
      </c>
      <c r="T29" s="26" t="str">
        <f t="shared" ref="T29" ca="1" si="9">IF(OR(H27="",H28=""),"", TEXT(H27,"#,###円") &amp; "×" &amp; TEXT(H28,"[h]:mm時間;@") &amp; "=" &amp; TEXT(H29,"#,###円"))</f>
        <v/>
      </c>
      <c r="U29" s="26" t="str">
        <f t="shared" ref="U29" ca="1" si="10">IF(OR(I27="",I28=""),"", TEXT(I27,"#,###円") &amp; "×" &amp; TEXT(I28,"[h]:mm時間;@") &amp; "=" &amp; TEXT(I29,"#,###円"))</f>
        <v/>
      </c>
      <c r="V29" s="26" t="str">
        <f t="shared" ref="V29" ca="1" si="11">IF(OR(J27="",J28=""),"", TEXT(J27,"#,###円") &amp; "×" &amp; TEXT(J28,"[h]:mm時間;@") &amp; "=" &amp; TEXT(J29,"#,###円"))</f>
        <v/>
      </c>
      <c r="W29" s="26" t="str">
        <f t="shared" ref="W29" ca="1" si="12">IF(OR(K27="",K28=""),"", TEXT(K27,"#,###円") &amp; "×" &amp; TEXT(K28,"[h]:mm時間;@") &amp; "=" &amp; TEXT(K29,"#,###円"))</f>
        <v/>
      </c>
      <c r="X29" s="26" t="str">
        <f ca="1">IF(OR(L27="",K28=""),"", TEXT(L27,"#,###円") &amp; "×" &amp; TEXT(L28,"[h]:mm時間;@") &amp; "=" &amp; TEXT(L29,"#,###円"))</f>
        <v/>
      </c>
    </row>
    <row r="30" spans="2:24" ht="14.25" customHeight="1">
      <c r="C30" s="36" t="s">
        <v>74</v>
      </c>
      <c r="D30" s="46" t="s">
        <v>75</v>
      </c>
      <c r="E30" s="47"/>
      <c r="F30" s="48"/>
      <c r="G30" s="48"/>
      <c r="H30" s="48"/>
      <c r="I30" s="48"/>
      <c r="J30" s="48"/>
      <c r="K30" s="48"/>
      <c r="L30" s="47"/>
      <c r="M30" s="124">
        <f>SUM(E30:L30)</f>
        <v>0</v>
      </c>
      <c r="Q30" s="26" t="str">
        <f t="shared" ref="Q30:X30" si="13">IF(E30="",""," / 自己負担：" &amp; TEXT(E30,"#,###円")) &amp; IF(E31="",""," ※" &amp;E31)</f>
        <v/>
      </c>
      <c r="R30" s="26" t="str">
        <f t="shared" si="13"/>
        <v/>
      </c>
      <c r="S30" s="26" t="str">
        <f t="shared" si="13"/>
        <v/>
      </c>
      <c r="T30" s="26" t="str">
        <f t="shared" si="13"/>
        <v/>
      </c>
      <c r="U30" s="26" t="str">
        <f t="shared" si="13"/>
        <v/>
      </c>
      <c r="V30" s="26" t="str">
        <f t="shared" si="13"/>
        <v/>
      </c>
      <c r="W30" s="26" t="str">
        <f t="shared" si="13"/>
        <v/>
      </c>
      <c r="X30" s="26" t="str">
        <f t="shared" si="13"/>
        <v/>
      </c>
    </row>
    <row r="31" spans="2:24" ht="34.5" customHeight="1" thickBot="1">
      <c r="C31" s="49" t="s">
        <v>76</v>
      </c>
      <c r="D31" s="50" t="s">
        <v>77</v>
      </c>
      <c r="E31" s="51"/>
      <c r="F31" s="51"/>
      <c r="G31" s="51"/>
      <c r="H31" s="51"/>
      <c r="I31" s="51"/>
      <c r="J31" s="51"/>
      <c r="K31" s="51"/>
      <c r="L31" s="51"/>
      <c r="M31" s="122"/>
      <c r="O31" s="1" t="s">
        <v>78</v>
      </c>
    </row>
    <row r="32" spans="2:24" ht="14.25" customHeight="1" thickTop="1">
      <c r="C32" s="44"/>
      <c r="D32" s="38" t="s">
        <v>22</v>
      </c>
      <c r="E32" s="39" t="str">
        <f ca="1">IFERROR(IF(E29-E30=0,"",E29-E30),"")</f>
        <v/>
      </c>
      <c r="F32" s="39" t="str">
        <f t="shared" ref="F32:L32" ca="1" si="14">IFERROR(IF(F29-F30=0,"",F29-F30),"")</f>
        <v/>
      </c>
      <c r="G32" s="39" t="str">
        <f t="shared" ca="1" si="14"/>
        <v/>
      </c>
      <c r="H32" s="39" t="str">
        <f t="shared" ca="1" si="14"/>
        <v/>
      </c>
      <c r="I32" s="39" t="str">
        <f t="shared" ca="1" si="14"/>
        <v/>
      </c>
      <c r="J32" s="39" t="str">
        <f t="shared" ca="1" si="14"/>
        <v/>
      </c>
      <c r="K32" s="39" t="str">
        <f t="shared" ca="1" si="14"/>
        <v/>
      </c>
      <c r="L32" s="121" t="str">
        <f t="shared" ca="1" si="14"/>
        <v/>
      </c>
      <c r="M32" s="39" t="str">
        <f ca="1">IF(E32="","",SUM(E32:L32))</f>
        <v/>
      </c>
      <c r="Q32" s="56" t="str">
        <f ca="1">Q29&amp;Q30</f>
        <v/>
      </c>
      <c r="R32" s="56" t="str">
        <f t="shared" ref="R32:X32" ca="1" si="15">R29&amp;R30</f>
        <v/>
      </c>
      <c r="S32" s="56" t="str">
        <f t="shared" ca="1" si="15"/>
        <v/>
      </c>
      <c r="T32" s="56" t="str">
        <f t="shared" ca="1" si="15"/>
        <v/>
      </c>
      <c r="U32" s="56" t="str">
        <f t="shared" ca="1" si="15"/>
        <v/>
      </c>
      <c r="V32" s="56" t="str">
        <f t="shared" ca="1" si="15"/>
        <v/>
      </c>
      <c r="W32" s="56" t="str">
        <f t="shared" ca="1" si="15"/>
        <v/>
      </c>
      <c r="X32" s="56" t="str">
        <f t="shared" ca="1" si="15"/>
        <v/>
      </c>
    </row>
    <row r="33" spans="2:24" ht="15" thickBot="1">
      <c r="B33" s="32"/>
      <c r="C33" s="32"/>
      <c r="D33" s="32"/>
      <c r="E33" s="32"/>
      <c r="F33" s="32"/>
      <c r="G33" s="32"/>
      <c r="H33" s="32"/>
      <c r="I33" s="32"/>
      <c r="J33" s="32"/>
      <c r="K33" s="32"/>
      <c r="L33" s="32"/>
      <c r="M33" s="32"/>
    </row>
    <row r="34" spans="2:24">
      <c r="Q34" s="1" t="s">
        <v>88</v>
      </c>
      <c r="R34" s="1" t="s">
        <v>89</v>
      </c>
      <c r="S34" s="1" t="s">
        <v>90</v>
      </c>
    </row>
    <row r="35" spans="2:24" ht="14.25" customHeight="1">
      <c r="B35" s="45">
        <f>B20+1</f>
        <v>3</v>
      </c>
      <c r="C35" s="35" t="str">
        <f>HYPERLINK("#日誌"&amp;B35&amp;"!B10","日誌"&amp;B35)</f>
        <v>日誌3</v>
      </c>
      <c r="D35" s="127" t="s">
        <v>106</v>
      </c>
      <c r="E35" s="130"/>
      <c r="F35" s="127" t="s">
        <v>73</v>
      </c>
      <c r="G35" s="52"/>
      <c r="H35" s="127" t="s">
        <v>83</v>
      </c>
      <c r="I35" s="25"/>
      <c r="J35" s="127" t="s">
        <v>15</v>
      </c>
      <c r="K35" s="25"/>
      <c r="M35" s="54" t="str">
        <f>HYPERLINK("#①人件費!C"&amp;9*B35,"経費支出管理表へ")</f>
        <v>経費支出管理表へ</v>
      </c>
      <c r="O35" s="125" t="str">
        <f>IF(AND(G35="健保等級適用者以外の者（Ｂ）",OR(I35="日額",I35="時給")),"健保等級適用者以外の者（Ｂ）かつ給与形態が「"&amp;I35&amp;"」の場合、等級単価を適用しません。補助金事務局へお問い合わせ頂き、個別単価を適用してください。","")</f>
        <v/>
      </c>
      <c r="Q35" s="1" t="str">
        <f>IF(G35="","×","○")</f>
        <v>×</v>
      </c>
      <c r="R35" s="1" t="str">
        <f>IF(G35="健保等級適用者（Ａ）","○",IF(AND(G35="健保等級適用者以外の者（Ｂ）",I35=""),"×",IF(OR(I35="年額",I35="月額"),"○","")))</f>
        <v/>
      </c>
      <c r="S35" s="1" t="str">
        <f>IF(AND(G35="健保等級適用者（Ａ）",K35=""),"×","○")</f>
        <v>○</v>
      </c>
    </row>
    <row r="36" spans="2:24" ht="14.25" customHeight="1">
      <c r="C36" s="95"/>
      <c r="D36" s="94"/>
      <c r="F36" s="127" t="s">
        <v>115</v>
      </c>
      <c r="G36" s="25"/>
      <c r="H36" s="127" t="s">
        <v>116</v>
      </c>
      <c r="I36" s="25"/>
    </row>
    <row r="37" spans="2:24" ht="7.5" customHeight="1">
      <c r="C37" s="26"/>
      <c r="D37" s="26"/>
      <c r="E37" s="26"/>
      <c r="F37" s="26"/>
      <c r="G37" s="34" t="e">
        <f>VLOOKUP(G36,リスト!F:G,2,FALSE)</f>
        <v>#N/A</v>
      </c>
      <c r="H37" s="26"/>
      <c r="I37" s="34"/>
      <c r="J37" s="26"/>
      <c r="K37" s="26"/>
      <c r="L37" s="26"/>
      <c r="M37" s="26"/>
    </row>
    <row r="38" spans="2:24" ht="14.25" customHeight="1">
      <c r="C38" s="40"/>
      <c r="D38" s="111"/>
      <c r="E38" s="112" t="s">
        <v>42</v>
      </c>
      <c r="F38" s="112" t="s">
        <v>43</v>
      </c>
      <c r="G38" s="112" t="s">
        <v>44</v>
      </c>
      <c r="H38" s="112" t="s">
        <v>45</v>
      </c>
      <c r="I38" s="112" t="s">
        <v>46</v>
      </c>
      <c r="J38" s="112" t="s">
        <v>47</v>
      </c>
      <c r="K38" s="112" t="s">
        <v>48</v>
      </c>
      <c r="L38" s="112" t="s">
        <v>49</v>
      </c>
      <c r="M38" s="113" t="s">
        <v>11</v>
      </c>
      <c r="Q38" s="112" t="s">
        <v>42</v>
      </c>
      <c r="R38" s="112" t="s">
        <v>43</v>
      </c>
      <c r="S38" s="112" t="s">
        <v>44</v>
      </c>
      <c r="T38" s="112" t="s">
        <v>45</v>
      </c>
      <c r="U38" s="112" t="s">
        <v>46</v>
      </c>
      <c r="V38" s="112" t="s">
        <v>47</v>
      </c>
      <c r="W38" s="112" t="s">
        <v>48</v>
      </c>
      <c r="X38" s="112" t="s">
        <v>49</v>
      </c>
    </row>
    <row r="39" spans="2:24" ht="14.25" customHeight="1">
      <c r="C39" s="27" t="s">
        <v>17</v>
      </c>
      <c r="D39" s="28"/>
      <c r="E39" s="29" cm="1">
        <f t="array" aca="1" ref="E39" ca="1">IF(INDIRECT(C35&amp;"!$E$41")=0,"",COUNT(INDIRECT(C35&amp;"!$E$10:$E$40")))</f>
        <v>0</v>
      </c>
      <c r="F39" s="29" cm="1">
        <f t="array" aca="1" ref="F39" ca="1">IF(INDIRECT(C35&amp;"!$E$76")=0,"",COUNT(INDIRECT(C35&amp;"!$E$45:$E$75")))</f>
        <v>0</v>
      </c>
      <c r="G39" s="29" cm="1">
        <f t="array" aca="1" ref="G39" ca="1">IF(INDIRECT(C35&amp;"!$E$111")=0,"",COUNT(INDIRECT(C35&amp;"!$E$80:$E$110")))</f>
        <v>0</v>
      </c>
      <c r="H39" s="29" cm="1">
        <f t="array" aca="1" ref="H39" ca="1">IF(INDIRECT(C35&amp;"!$E$146")=0,"",COUNT(INDIRECT(C35&amp;"!$E$115:$E$145")))</f>
        <v>0</v>
      </c>
      <c r="I39" s="29" cm="1">
        <f t="array" aca="1" ref="I39" ca="1">IF(INDIRECT(C35&amp;"!$E$181")=0,"",COUNT(INDIRECT(C35&amp;"!$E$150:$E$180")))</f>
        <v>0</v>
      </c>
      <c r="J39" s="29" cm="1">
        <f t="array" aca="1" ref="J39" ca="1">IF(INDIRECT(C35&amp;"!$E$216")=0,"",COUNT(INDIRECT(C35&amp;"!$E$185:$E$215")))</f>
        <v>0</v>
      </c>
      <c r="K39" s="29" cm="1">
        <f t="array" aca="1" ref="K39" ca="1">IF(INDIRECT(C35&amp;"!$E$251")=0,"",COUNT(INDIRECT(C35&amp;"!$E$220:$E$250")))</f>
        <v>0</v>
      </c>
      <c r="L39" s="116" cm="1">
        <f t="array" aca="1" ref="L39" ca="1">IF(INDIRECT(C35&amp;"!$E$286")=0,"",COUNT(INDIRECT(C35&amp;"!$E$255:$E$285")))</f>
        <v>0</v>
      </c>
      <c r="M39" s="29">
        <f ca="1">IF($E$9="","",SUM($E39:$L39))</f>
        <v>0</v>
      </c>
      <c r="O39" s="132" t="s">
        <v>145</v>
      </c>
      <c r="Q39" s="55" t="e" cm="1" vm="1">
        <f t="array" aca="1" ref="Q39" ca="1">INDIRECT(C35&amp;"!A" &amp; MIN(_xlfn._xlws.FILTER(ROW(INDIRECT(C35&amp;"!$B$10:$B$40")),INDIRECT(C35&amp;"!$B$10:$B$40")&lt;&gt;"")))</f>
        <v>#VALUE!</v>
      </c>
      <c r="R39" s="55" t="e" cm="1" vm="1">
        <f t="array" aca="1" ref="R39" ca="1">INDIRECT(C35&amp;"!A"&amp;MIN(_xlfn._xlws.FILTER(ROW(INDIRECT(C35&amp;"!$B$45:$B$75")),INDIRECT(C35&amp;"!$B$45:$B$75")&lt;&gt;"")))</f>
        <v>#VALUE!</v>
      </c>
      <c r="S39" s="55" t="e" cm="1" vm="1">
        <f t="array" aca="1" ref="S39" ca="1">INDIRECT(C35&amp;"!A"&amp;MIN(_xlfn._xlws.FILTER(ROW(INDIRECT(C35&amp;"!$B$80:$B$110")),INDIRECT(C35&amp;"!$B$80:$B$110")&lt;&gt;"")))</f>
        <v>#VALUE!</v>
      </c>
      <c r="T39" s="55" t="e" cm="1" vm="1">
        <f t="array" aca="1" ref="T39" ca="1">INDIRECT(C35&amp;"!A" &amp; MIN(_xlfn._xlws.FILTER(ROW(INDIRECT(C35&amp;"!$B$115:$B$145")),INDIRECT(C35&amp;"!$B$115:$B$145")&lt;&gt;"")))</f>
        <v>#VALUE!</v>
      </c>
      <c r="U39" s="55" t="e" cm="1" vm="1">
        <f t="array" aca="1" ref="U39" ca="1">INDIRECT(C35&amp;"!A" &amp; MIN(_xlfn._xlws.FILTER(ROW(INDIRECT(C35&amp;"!$B$150:$B$180")),INDIRECT(C35&amp;"!$B$150:$B$180")&lt;&gt;"")))</f>
        <v>#VALUE!</v>
      </c>
      <c r="V39" s="55" t="e" cm="1" vm="1">
        <f t="array" aca="1" ref="V39" ca="1">INDIRECT(C35&amp;"!A" &amp; MIN(_xlfn._xlws.FILTER(ROW(INDIRECT(C35&amp;"!$B$185:$B$215")),INDIRECT(C35&amp;"!$B$185:$B$215")&lt;&gt;"")))</f>
        <v>#VALUE!</v>
      </c>
      <c r="W39" s="55" t="e" cm="1" vm="1">
        <f t="array" aca="1" ref="W39" ca="1">INDIRECT(C35&amp;"!A" &amp; MIN(_xlfn._xlws.FILTER(ROW(INDIRECT(C35&amp;"!$B$220:$B$250")),INDIRECT(C35&amp;"!$B$220:$B$250")&lt;&gt;"")))</f>
        <v>#VALUE!</v>
      </c>
      <c r="X39" s="55" t="e" cm="1" vm="1">
        <f t="array" aca="1" ref="X39" ca="1">INDIRECT(C35&amp;"!A" &amp; MIN(_xlfn._xlws.FILTER(ROW(INDIRECT(C35&amp;"!$B$255:$B$285")),INDIRECT(C35&amp;"!$B$255:$B$285")&lt;&gt;"")))</f>
        <v>#VALUE!</v>
      </c>
    </row>
    <row r="40" spans="2:24" ht="14.25" customHeight="1">
      <c r="C40" s="36" t="s">
        <v>18</v>
      </c>
      <c r="D40" s="30" t="str">
        <f>IF(G35="健保等級適用者（Ａ）","報酬月額","月給")</f>
        <v>月給</v>
      </c>
      <c r="E40" s="24"/>
      <c r="F40" s="24"/>
      <c r="G40" s="24"/>
      <c r="H40" s="24"/>
      <c r="I40" s="24"/>
      <c r="J40" s="24"/>
      <c r="K40" s="24"/>
      <c r="L40" s="117"/>
      <c r="M40" s="122"/>
    </row>
    <row r="41" spans="2:24" ht="14.25" customHeight="1">
      <c r="C41" s="42"/>
      <c r="D41" s="30" t="s">
        <v>68</v>
      </c>
      <c r="E41" s="75" t="str">
        <f ca="1">IF(E42="","",IF(G35="健保等級適用者（Ａ）",IF(K35="年1～3回",MATCH(E42,等級単価一覧!G:G,0),MATCH(E42,等級単価一覧!F:F,0)),MATCH(E42,等級単価一覧!L:L,0))-10)</f>
        <v/>
      </c>
      <c r="F41" s="75" t="str">
        <f ca="1">IF(F42="","",IF(G35="健保等級適用者（Ａ）",IF(K35="年1～3回",MATCH(F42,等級単価一覧!G:G,0),MATCH(F42,等級単価一覧!F:F,0)),MATCH(F42,等級単価一覧!L:L,0))-10)</f>
        <v/>
      </c>
      <c r="G41" s="75" t="str">
        <f ca="1">IF(G42="","",IF(G35="健保等級適用者（Ａ）",IF(K35="年1～3回",MATCH(G42,等級単価一覧!G:G,0),MATCH(G42,等級単価一覧!F:F,0)),MATCH(G42,等級単価一覧!L:L,0))-10)</f>
        <v/>
      </c>
      <c r="H41" s="75" t="str">
        <f ca="1">IF(H42="","",IF(G35="健保等級適用者（Ａ）",IF(K35="年1～3回",MATCH(H42,等級単価一覧!G:G,0),MATCH(H42,等級単価一覧!F:F,0)),MATCH(H42,等級単価一覧!L:L,0))-10)</f>
        <v/>
      </c>
      <c r="I41" s="75" t="str">
        <f ca="1">IF(I42="","",IF(G35="健保等級適用者（Ａ）",IF(K35="年1～3回",MATCH(I42,等級単価一覧!G:G,0),MATCH(I42,等級単価一覧!F:F,0)),MATCH(I42,等級単価一覧!L:L,0))-10)</f>
        <v/>
      </c>
      <c r="J41" s="75" t="str">
        <f ca="1">IF(J42="","",IF(G35="健保等級適用者（Ａ）",IF(K35="年1～3回",MATCH(J42,等級単価一覧!G:G,0),MATCH(J42,等級単価一覧!F:F,0)),MATCH(J42,等級単価一覧!L:L,0))-10)</f>
        <v/>
      </c>
      <c r="K41" s="75" t="str">
        <f ca="1">IF(K42="","",IF(G35="健保等級適用者（Ａ）",IF(K35="年1～3回",MATCH(K42,等級単価一覧!G:G,0),MATCH(K42,等級単価一覧!F:F,0)),MATCH(K42,等級単価一覧!L:L,0))-10)</f>
        <v/>
      </c>
      <c r="L41" s="118" t="str">
        <f ca="1">IF(L42="","",IF(G35="健保等級適用者（Ａ）",IF(K35="年1～3回",MATCH(L42,等級単価一覧!G:G,0),MATCH(L42,等級単価一覧!F:F,0)),MATCH(L42,等級単価一覧!L:L,0))-10)</f>
        <v/>
      </c>
      <c r="M41" s="122"/>
    </row>
    <row r="42" spans="2:24" ht="14.25" customHeight="1">
      <c r="C42" s="42"/>
      <c r="D42" s="23" t="s">
        <v>20</v>
      </c>
      <c r="E42" s="41" t="str" cm="1">
        <f t="array" aca="1" ref="E42" ca="1">IF(AND(Q35="○",R35="○",S35="○"),IFERROR(IF(G35="健保等級適用者（Ａ）",IF(K35="年1～3回",VLOOKUP(E40,等級単価一覧!$B$11:$G$60,6,FALSE),VLOOKUP(E40,等級単価一覧!$B$11:$G$60,5,FALSE)),INDIRECT("等級単価一覧!L"&amp;MATCH(MAX(_xlfn._xlws.FILTER(等級単価一覧!$H$11:$H$60,等級単価一覧!$H$11:$H$60&lt;=E40)),等級単価一覧!H:H,0))),""),"")</f>
        <v/>
      </c>
      <c r="F42" s="41" t="str" cm="1">
        <f t="array" aca="1" ref="F42" ca="1">IF(AND(Q35="○",R35="○",S35="○"),IFERROR(IF(G35="健保等級適用者（Ａ）",IF(K35="年1～3回",VLOOKUP(F40,等級単価一覧!$B$11:$G$60,6,FALSE),VLOOKUP(F40,等級単価一覧!$B$11:$G$60,5,FALSE)),INDIRECT("等級単価一覧!L"&amp;MATCH(MAX(_xlfn._xlws.FILTER(等級単価一覧!$H$11:$H$60,等級単価一覧!$H$11:$H$60&lt;=F40)),等級単価一覧!H:H,0))),""),"")</f>
        <v/>
      </c>
      <c r="G42" s="41" t="str" cm="1">
        <f t="array" aca="1" ref="G42" ca="1">IF(AND(Q35="○",R35="○",S35="○"),IFERROR(IF(G35="健保等級適用者（Ａ）",IF(K35="年1～3回",VLOOKUP(G40,等級単価一覧!$B$11:$G$60,6,FALSE),VLOOKUP(G40,等級単価一覧!$B$11:$G$60,5,FALSE)),INDIRECT("等級単価一覧!L"&amp;MATCH(MAX(_xlfn._xlws.FILTER(等級単価一覧!$H$11:$H$60,等級単価一覧!$H$11:$H$60&lt;=G40)),等級単価一覧!H:H,0))),""),"")</f>
        <v/>
      </c>
      <c r="H42" s="41" t="str" cm="1">
        <f t="array" aca="1" ref="H42" ca="1">IF(AND(Q35="○",R35="○",S35="○"),IFERROR(IF(G35="健保等級適用者（Ａ）",IF(K35="年1～3回",VLOOKUP(H40,等級単価一覧!$B$11:$G$60,6,FALSE),VLOOKUP(H40,等級単価一覧!$B$11:$G$60,5,FALSE)),INDIRECT("等級単価一覧!L"&amp;MATCH(MAX(_xlfn._xlws.FILTER(等級単価一覧!$H$11:$H$60,等級単価一覧!$H$11:$H$60&lt;=H40)),等級単価一覧!H:H,0))),""),"")</f>
        <v/>
      </c>
      <c r="I42" s="41" t="str" cm="1">
        <f t="array" aca="1" ref="I42" ca="1">IF(AND(Q35="○",R35="○",S35="○"),IFERROR(IF(G35="健保等級適用者（Ａ）",IF(K35="年1～3回",VLOOKUP(I40,等級単価一覧!$B$11:$G$60,6,FALSE),VLOOKUP(I40,等級単価一覧!$B$11:$G$60,5,FALSE)),INDIRECT("等級単価一覧!L"&amp;MATCH(MAX(_xlfn._xlws.FILTER(等級単価一覧!$H$11:$H$60,等級単価一覧!$H$11:$H$60&lt;=I40)),等級単価一覧!H:H,0))),""),"")</f>
        <v/>
      </c>
      <c r="J42" s="41" t="str" cm="1">
        <f t="array" aca="1" ref="J42" ca="1">IF(AND(Q35="○",R35="○",S35="○"),IFERROR(IF(G35="健保等級適用者（Ａ）",IF(K35="年1～3回",VLOOKUP(J40,等級単価一覧!$B$11:$G$60,6,FALSE),VLOOKUP(J40,等級単価一覧!$B$11:$G$60,5,FALSE)),INDIRECT("等級単価一覧!L"&amp;MATCH(MAX(_xlfn._xlws.FILTER(等級単価一覧!$H$11:$H$60,等級単価一覧!$H$11:$H$60&lt;=J40)),等級単価一覧!H:H,0))),""),"")</f>
        <v/>
      </c>
      <c r="K42" s="41" t="str" cm="1">
        <f t="array" aca="1" ref="K42" ca="1">IF(AND(Q35="○",R35="○",S35="○"),IFERROR(IF(G35="健保等級適用者（Ａ）",IF(K35="年1～3回",VLOOKUP(K40,等級単価一覧!$B$11:$G$60,6,FALSE),VLOOKUP(K40,等級単価一覧!$B$11:$G$60,5,FALSE)),INDIRECT("等級単価一覧!L"&amp;MATCH(MAX(_xlfn._xlws.FILTER(等級単価一覧!$H$11:$H$60,等級単価一覧!$H$11:$H$60&lt;=K40)),等級単価一覧!H:H,0))),""),"")</f>
        <v/>
      </c>
      <c r="L42" s="119" t="str" cm="1">
        <f t="array" aca="1" ref="L42" ca="1">IF(AND(Q35="○",R35="○",S35="○"),IFERROR(IF(G35="健保等級適用者（Ａ）",IF(K35="年1～3回",VLOOKUP(L40,等級単価一覧!$B$11:$G$60,6,FALSE),VLOOKUP(L40,等級単価一覧!$B$11:$G$60,5,FALSE)),INDIRECT("等級単価一覧!L"&amp;MATCH(MAX(_xlfn._xlws.FILTER(等級単価一覧!$H$11:$H$60,等級単価一覧!$H$11:$H$60&lt;=L40)),等級単価一覧!H:H,0))),""),"")</f>
        <v/>
      </c>
      <c r="M42" s="122"/>
    </row>
    <row r="43" spans="2:24" ht="14.25" customHeight="1">
      <c r="C43" s="43"/>
      <c r="D43" s="36" t="s">
        <v>21</v>
      </c>
      <c r="E43" s="37" t="str" cm="1">
        <f t="array" aca="1" ref="E43" ca="1">IF(INDIRECT(C35&amp;"!$E$41")=0,"",INDIRECT(C35&amp;"!$E$41"))</f>
        <v/>
      </c>
      <c r="F43" s="37" t="str" cm="1">
        <f t="array" aca="1" ref="F43" ca="1">IF(INDIRECT(C35&amp;"!$E$76")=0,"",INDIRECT(C35&amp;"!$E$76"))</f>
        <v/>
      </c>
      <c r="G43" s="37" t="str" cm="1">
        <f t="array" aca="1" ref="G43" ca="1">IF(INDIRECT(C35&amp;"!$E$111")=0,"",INDIRECT(C35&amp;"!$E$111"))</f>
        <v/>
      </c>
      <c r="H43" s="37" t="str" cm="1">
        <f t="array" aca="1" ref="H43" ca="1">IF(INDIRECT(C35&amp;"!$E$146")=0,"",INDIRECT(C35&amp;"!$E$146"))</f>
        <v/>
      </c>
      <c r="I43" s="37" t="str" cm="1">
        <f t="array" aca="1" ref="I43" ca="1">IF(INDIRECT(C35&amp;"!$E$181")=0,"",INDIRECT(C35&amp;"!$E$181"))</f>
        <v/>
      </c>
      <c r="J43" s="37" t="str" cm="1">
        <f t="array" aca="1" ref="J43" ca="1">IF(INDIRECT(C35&amp;"!$E$216")=0,"",INDIRECT(C35&amp;"!$E$216"))</f>
        <v/>
      </c>
      <c r="K43" s="37" t="str" cm="1">
        <f t="array" aca="1" ref="K43" ca="1">IF(INDIRECT(C35&amp;"!$E$251")=0,"",INDIRECT(C35&amp;"!$E$251"))</f>
        <v/>
      </c>
      <c r="L43" s="120" t="str" cm="1">
        <f t="array" aca="1" ref="L43" ca="1">IF(INDIRECT(C35&amp;"!$E$286")=0,"",INDIRECT(C35&amp;"!$E$286"))</f>
        <v/>
      </c>
      <c r="M43" s="37" t="str">
        <f ca="1">IF(E43="","",SUM($E43:$L43))</f>
        <v/>
      </c>
    </row>
    <row r="44" spans="2:24" ht="14.25" customHeight="1">
      <c r="C44" s="43"/>
      <c r="D44" s="36" t="s">
        <v>91</v>
      </c>
      <c r="E44" s="53" t="str">
        <f ca="1">IF(OR(E42="",E43=""),"",ROUNDDOWN(E42*E43*24,0))</f>
        <v/>
      </c>
      <c r="F44" s="53" t="str">
        <f t="shared" ref="F44:L44" ca="1" si="16">IF(OR(F42="",F43=""),"",ROUNDDOWN(F42*F43*24,0))</f>
        <v/>
      </c>
      <c r="G44" s="53" t="str">
        <f t="shared" ca="1" si="16"/>
        <v/>
      </c>
      <c r="H44" s="53" t="str">
        <f t="shared" ca="1" si="16"/>
        <v/>
      </c>
      <c r="I44" s="53" t="str">
        <f t="shared" ca="1" si="16"/>
        <v/>
      </c>
      <c r="J44" s="53" t="str">
        <f t="shared" ca="1" si="16"/>
        <v/>
      </c>
      <c r="K44" s="53" t="str">
        <f t="shared" ca="1" si="16"/>
        <v/>
      </c>
      <c r="L44" s="53" t="str">
        <f t="shared" ca="1" si="16"/>
        <v/>
      </c>
      <c r="M44" s="123">
        <f ca="1">SUM(E44:L44)</f>
        <v>0</v>
      </c>
      <c r="Q44" s="26" t="str">
        <f t="shared" ref="Q44" ca="1" si="17">IF(OR(E42="",E43=""),"", TEXT(E42,"#,###円") &amp; "×" &amp; TEXT(E43,"[h]:mm時間;@") &amp; "=" &amp; TEXT(E44,"#,###円"))</f>
        <v/>
      </c>
      <c r="R44" s="26" t="str">
        <f t="shared" ref="R44" ca="1" si="18">IF(OR(F42="",F43=""),"", TEXT(F42,"#,###円") &amp; "×" &amp; TEXT(F43,"[h]:mm時間;@") &amp; "=" &amp; TEXT(F44,"#,###円"))</f>
        <v/>
      </c>
      <c r="S44" s="26" t="str">
        <f t="shared" ref="S44" ca="1" si="19">IF(OR(G42="",G43=""),"", TEXT(G42,"#,###円") &amp; "×" &amp; TEXT(G43,"[h]:mm時間;@") &amp; "=" &amp; TEXT(G44,"#,###円"))</f>
        <v/>
      </c>
      <c r="T44" s="26" t="str">
        <f t="shared" ref="T44" ca="1" si="20">IF(OR(H42="",H43=""),"", TEXT(H42,"#,###円") &amp; "×" &amp; TEXT(H43,"[h]:mm時間;@") &amp; "=" &amp; TEXT(H44,"#,###円"))</f>
        <v/>
      </c>
      <c r="U44" s="26" t="str">
        <f t="shared" ref="U44" ca="1" si="21">IF(OR(I42="",I43=""),"", TEXT(I42,"#,###円") &amp; "×" &amp; TEXT(I43,"[h]:mm時間;@") &amp; "=" &amp; TEXT(I44,"#,###円"))</f>
        <v/>
      </c>
      <c r="V44" s="26" t="str">
        <f t="shared" ref="V44" ca="1" si="22">IF(OR(J42="",J43=""),"", TEXT(J42,"#,###円") &amp; "×" &amp; TEXT(J43,"[h]:mm時間;@") &amp; "=" &amp; TEXT(J44,"#,###円"))</f>
        <v/>
      </c>
      <c r="W44" s="26" t="str">
        <f t="shared" ref="W44" ca="1" si="23">IF(OR(K42="",K43=""),"", TEXT(K42,"#,###円") &amp; "×" &amp; TEXT(K43,"[h]:mm時間;@") &amp; "=" &amp; TEXT(K44,"#,###円"))</f>
        <v/>
      </c>
      <c r="X44" s="26" t="str">
        <f ca="1">IF(OR(L42="",K43=""),"", TEXT(L42,"#,###円") &amp; "×" &amp; TEXT(L43,"[h]:mm時間;@") &amp; "=" &amp; TEXT(L44,"#,###円"))</f>
        <v/>
      </c>
    </row>
    <row r="45" spans="2:24" ht="14.25" customHeight="1">
      <c r="C45" s="36" t="s">
        <v>74</v>
      </c>
      <c r="D45" s="46" t="s">
        <v>75</v>
      </c>
      <c r="E45" s="47"/>
      <c r="F45" s="48"/>
      <c r="G45" s="48"/>
      <c r="H45" s="48"/>
      <c r="I45" s="48"/>
      <c r="J45" s="48"/>
      <c r="K45" s="48"/>
      <c r="L45" s="47"/>
      <c r="M45" s="124">
        <f>SUM(E45:L45)</f>
        <v>0</v>
      </c>
      <c r="Q45" s="26" t="str">
        <f t="shared" ref="Q45:X45" si="24">IF(E45="",""," / 自己負担：" &amp; TEXT(E45,"#,###円")) &amp; IF(E46="",""," ※" &amp;E46)</f>
        <v/>
      </c>
      <c r="R45" s="26" t="str">
        <f t="shared" si="24"/>
        <v/>
      </c>
      <c r="S45" s="26" t="str">
        <f t="shared" si="24"/>
        <v/>
      </c>
      <c r="T45" s="26" t="str">
        <f t="shared" si="24"/>
        <v/>
      </c>
      <c r="U45" s="26" t="str">
        <f t="shared" si="24"/>
        <v/>
      </c>
      <c r="V45" s="26" t="str">
        <f t="shared" si="24"/>
        <v/>
      </c>
      <c r="W45" s="26" t="str">
        <f t="shared" si="24"/>
        <v/>
      </c>
      <c r="X45" s="26" t="str">
        <f t="shared" si="24"/>
        <v/>
      </c>
    </row>
    <row r="46" spans="2:24" ht="34.5" customHeight="1" thickBot="1">
      <c r="C46" s="49" t="s">
        <v>76</v>
      </c>
      <c r="D46" s="50" t="s">
        <v>77</v>
      </c>
      <c r="E46" s="51"/>
      <c r="F46" s="51"/>
      <c r="G46" s="51"/>
      <c r="H46" s="51"/>
      <c r="I46" s="51"/>
      <c r="J46" s="51"/>
      <c r="K46" s="51"/>
      <c r="L46" s="51"/>
      <c r="M46" s="122"/>
      <c r="O46" s="1" t="s">
        <v>78</v>
      </c>
    </row>
    <row r="47" spans="2:24" ht="14.25" customHeight="1" thickTop="1">
      <c r="C47" s="44"/>
      <c r="D47" s="38" t="s">
        <v>22</v>
      </c>
      <c r="E47" s="39" t="str">
        <f ca="1">IFERROR(IF(E44-E45=0,"",E44-E45),"")</f>
        <v/>
      </c>
      <c r="F47" s="39" t="str">
        <f t="shared" ref="F47:L47" ca="1" si="25">IFERROR(IF(F44-F45=0,"",F44-F45),"")</f>
        <v/>
      </c>
      <c r="G47" s="39" t="str">
        <f t="shared" ca="1" si="25"/>
        <v/>
      </c>
      <c r="H47" s="39" t="str">
        <f t="shared" ca="1" si="25"/>
        <v/>
      </c>
      <c r="I47" s="39" t="str">
        <f t="shared" ca="1" si="25"/>
        <v/>
      </c>
      <c r="J47" s="39" t="str">
        <f t="shared" ca="1" si="25"/>
        <v/>
      </c>
      <c r="K47" s="39" t="str">
        <f t="shared" ca="1" si="25"/>
        <v/>
      </c>
      <c r="L47" s="121" t="str">
        <f t="shared" ca="1" si="25"/>
        <v/>
      </c>
      <c r="M47" s="39" t="str">
        <f ca="1">IF(E47="","",SUM(E47:L47))</f>
        <v/>
      </c>
      <c r="Q47" s="56" t="str">
        <f ca="1">Q44&amp;Q45</f>
        <v/>
      </c>
      <c r="R47" s="56" t="str">
        <f t="shared" ref="R47:X47" ca="1" si="26">R44&amp;R45</f>
        <v/>
      </c>
      <c r="S47" s="56" t="str">
        <f t="shared" ca="1" si="26"/>
        <v/>
      </c>
      <c r="T47" s="56" t="str">
        <f t="shared" ca="1" si="26"/>
        <v/>
      </c>
      <c r="U47" s="56" t="str">
        <f t="shared" ca="1" si="26"/>
        <v/>
      </c>
      <c r="V47" s="56" t="str">
        <f t="shared" ca="1" si="26"/>
        <v/>
      </c>
      <c r="W47" s="56" t="str">
        <f t="shared" ca="1" si="26"/>
        <v/>
      </c>
      <c r="X47" s="56" t="str">
        <f t="shared" ca="1" si="26"/>
        <v/>
      </c>
    </row>
    <row r="48" spans="2:24" ht="15" thickBot="1">
      <c r="B48" s="32"/>
      <c r="C48" s="32"/>
      <c r="D48" s="32"/>
      <c r="E48" s="32"/>
      <c r="F48" s="32"/>
      <c r="G48" s="32"/>
      <c r="H48" s="32"/>
      <c r="I48" s="32"/>
      <c r="J48" s="32"/>
      <c r="K48" s="32"/>
      <c r="L48" s="32"/>
      <c r="M48" s="32"/>
    </row>
    <row r="49" spans="2:24">
      <c r="Q49" s="1" t="s">
        <v>88</v>
      </c>
      <c r="R49" s="1" t="s">
        <v>89</v>
      </c>
      <c r="S49" s="1" t="s">
        <v>90</v>
      </c>
    </row>
    <row r="50" spans="2:24" ht="14.25" customHeight="1">
      <c r="B50" s="45">
        <f>B35+1</f>
        <v>4</v>
      </c>
      <c r="C50" s="35" t="str">
        <f>HYPERLINK("#日誌"&amp;B50&amp;"!B10","日誌"&amp;B50)</f>
        <v>日誌4</v>
      </c>
      <c r="D50" s="127" t="s">
        <v>106</v>
      </c>
      <c r="E50" s="130"/>
      <c r="F50" s="127" t="s">
        <v>73</v>
      </c>
      <c r="G50" s="52"/>
      <c r="H50" s="127" t="s">
        <v>83</v>
      </c>
      <c r="I50" s="25"/>
      <c r="J50" s="127" t="s">
        <v>15</v>
      </c>
      <c r="K50" s="25"/>
      <c r="M50" s="54" t="str">
        <f>HYPERLINK("#①人件費!C"&amp;9*B50,"経費支出管理表へ")</f>
        <v>経費支出管理表へ</v>
      </c>
      <c r="O50" s="125" t="str">
        <f>IF(AND(G50="健保等級適用者以外の者（Ｂ）",OR(I50="日額",I50="時給")),"健保等級適用者以外の者（Ｂ）かつ給与形態が「"&amp;I50&amp;"」の場合、等級単価を適用しません。補助金事務局へお問い合わせ頂き、個別単価を適用してください。","")</f>
        <v/>
      </c>
      <c r="Q50" s="1" t="str">
        <f>IF(G50="","×","○")</f>
        <v>×</v>
      </c>
      <c r="R50" s="1" t="str">
        <f>IF(G50="健保等級適用者（Ａ）","○",IF(AND(G50="健保等級適用者以外の者（Ｂ）",I50=""),"×",IF(OR(I50="年額",I50="月額"),"○","")))</f>
        <v/>
      </c>
      <c r="S50" s="1" t="str">
        <f>IF(AND(G50="健保等級適用者（Ａ）",K50=""),"×","○")</f>
        <v>○</v>
      </c>
    </row>
    <row r="51" spans="2:24" ht="14.25" customHeight="1">
      <c r="C51" s="95"/>
      <c r="D51" s="94"/>
      <c r="F51" s="127" t="s">
        <v>115</v>
      </c>
      <c r="G51" s="25"/>
      <c r="H51" s="127" t="s">
        <v>116</v>
      </c>
      <c r="I51" s="25"/>
    </row>
    <row r="52" spans="2:24" ht="7.5" customHeight="1">
      <c r="C52" s="26"/>
      <c r="D52" s="26"/>
      <c r="E52" s="26"/>
      <c r="F52" s="26"/>
      <c r="G52" s="34" t="e">
        <f>VLOOKUP(G51,リスト!F:G,2,FALSE)</f>
        <v>#N/A</v>
      </c>
      <c r="H52" s="26"/>
      <c r="I52" s="34"/>
      <c r="J52" s="26"/>
      <c r="K52" s="26"/>
      <c r="L52" s="26"/>
      <c r="M52" s="26"/>
    </row>
    <row r="53" spans="2:24" ht="14.25" customHeight="1">
      <c r="C53" s="40"/>
      <c r="D53" s="111"/>
      <c r="E53" s="112" t="s">
        <v>42</v>
      </c>
      <c r="F53" s="112" t="s">
        <v>43</v>
      </c>
      <c r="G53" s="112" t="s">
        <v>44</v>
      </c>
      <c r="H53" s="112" t="s">
        <v>45</v>
      </c>
      <c r="I53" s="112" t="s">
        <v>46</v>
      </c>
      <c r="J53" s="112" t="s">
        <v>47</v>
      </c>
      <c r="K53" s="112" t="s">
        <v>48</v>
      </c>
      <c r="L53" s="112" t="s">
        <v>49</v>
      </c>
      <c r="M53" s="113" t="s">
        <v>11</v>
      </c>
      <c r="Q53" s="112" t="s">
        <v>42</v>
      </c>
      <c r="R53" s="112" t="s">
        <v>43</v>
      </c>
      <c r="S53" s="112" t="s">
        <v>44</v>
      </c>
      <c r="T53" s="112" t="s">
        <v>45</v>
      </c>
      <c r="U53" s="112" t="s">
        <v>46</v>
      </c>
      <c r="V53" s="112" t="s">
        <v>47</v>
      </c>
      <c r="W53" s="112" t="s">
        <v>48</v>
      </c>
      <c r="X53" s="112" t="s">
        <v>49</v>
      </c>
    </row>
    <row r="54" spans="2:24" ht="14.25" customHeight="1">
      <c r="C54" s="27" t="s">
        <v>17</v>
      </c>
      <c r="D54" s="28"/>
      <c r="E54" s="29" cm="1">
        <f t="array" aca="1" ref="E54" ca="1">IF(INDIRECT(C50&amp;"!$E$41")=0,"",COUNT(INDIRECT(C50&amp;"!$E$10:$E$40")))</f>
        <v>0</v>
      </c>
      <c r="F54" s="29" cm="1">
        <f t="array" aca="1" ref="F54" ca="1">IF(INDIRECT(C50&amp;"!$E$76")=0,"",COUNT(INDIRECT(C50&amp;"!$E$45:$E$75")))</f>
        <v>0</v>
      </c>
      <c r="G54" s="29" cm="1">
        <f t="array" aca="1" ref="G54" ca="1">IF(INDIRECT(C50&amp;"!$E$111")=0,"",COUNT(INDIRECT(C50&amp;"!$E$80:$E$110")))</f>
        <v>0</v>
      </c>
      <c r="H54" s="29" cm="1">
        <f t="array" aca="1" ref="H54" ca="1">IF(INDIRECT(C50&amp;"!$E$146")=0,"",COUNT(INDIRECT(C50&amp;"!$E$115:$E$145")))</f>
        <v>0</v>
      </c>
      <c r="I54" s="29" cm="1">
        <f t="array" aca="1" ref="I54" ca="1">IF(INDIRECT(C50&amp;"!$E$181")=0,"",COUNT(INDIRECT(C50&amp;"!$E$150:$E$180")))</f>
        <v>0</v>
      </c>
      <c r="J54" s="29" cm="1">
        <f t="array" aca="1" ref="J54" ca="1">IF(INDIRECT(C50&amp;"!$E$216")=0,"",COUNT(INDIRECT(C50&amp;"!$E$185:$E$215")))</f>
        <v>0</v>
      </c>
      <c r="K54" s="29" cm="1">
        <f t="array" aca="1" ref="K54" ca="1">IF(INDIRECT(C50&amp;"!$E$251")=0,"",COUNT(INDIRECT(C50&amp;"!$E$220:$E$250")))</f>
        <v>0</v>
      </c>
      <c r="L54" s="116" cm="1">
        <f t="array" aca="1" ref="L54" ca="1">IF(INDIRECT(C50&amp;"!$E$286")=0,"",COUNT(INDIRECT(C50&amp;"!$E$255:$E$285")))</f>
        <v>0</v>
      </c>
      <c r="M54" s="29">
        <f ca="1">IF($E$9="","",SUM($E54:$L54))</f>
        <v>0</v>
      </c>
      <c r="O54" s="132" t="s">
        <v>145</v>
      </c>
      <c r="Q54" s="55" t="e" cm="1" vm="1">
        <f t="array" aca="1" ref="Q54" ca="1">INDIRECT(C50&amp;"!A" &amp; MIN(_xlfn._xlws.FILTER(ROW(INDIRECT(C50&amp;"!$B$10:$B$40")),INDIRECT(C50&amp;"!$B$10:$B$40")&lt;&gt;"")))</f>
        <v>#VALUE!</v>
      </c>
      <c r="R54" s="55" t="e" cm="1" vm="1">
        <f t="array" aca="1" ref="R54" ca="1">INDIRECT(C50&amp;"!A"&amp;MIN(_xlfn._xlws.FILTER(ROW(INDIRECT(C50&amp;"!$B$45:$B$75")),INDIRECT(C50&amp;"!$B$45:$B$75")&lt;&gt;"")))</f>
        <v>#VALUE!</v>
      </c>
      <c r="S54" s="55" t="e" cm="1" vm="1">
        <f t="array" aca="1" ref="S54" ca="1">INDIRECT(C50&amp;"!A"&amp;MIN(_xlfn._xlws.FILTER(ROW(INDIRECT(C50&amp;"!$B$80:$B$110")),INDIRECT(C50&amp;"!$B$80:$B$110")&lt;&gt;"")))</f>
        <v>#VALUE!</v>
      </c>
      <c r="T54" s="55" t="e" cm="1" vm="1">
        <f t="array" aca="1" ref="T54" ca="1">INDIRECT(C50&amp;"!A" &amp; MIN(_xlfn._xlws.FILTER(ROW(INDIRECT(C50&amp;"!$B$115:$B$145")),INDIRECT(C50&amp;"!$B$115:$B$145")&lt;&gt;"")))</f>
        <v>#VALUE!</v>
      </c>
      <c r="U54" s="55" t="e" cm="1" vm="1">
        <f t="array" aca="1" ref="U54" ca="1">INDIRECT(C50&amp;"!A" &amp; MIN(_xlfn._xlws.FILTER(ROW(INDIRECT(C50&amp;"!$B$150:$B$180")),INDIRECT(C50&amp;"!$B$150:$B$180")&lt;&gt;"")))</f>
        <v>#VALUE!</v>
      </c>
      <c r="V54" s="55" t="e" cm="1" vm="1">
        <f t="array" aca="1" ref="V54" ca="1">INDIRECT(C50&amp;"!A" &amp; MIN(_xlfn._xlws.FILTER(ROW(INDIRECT(C50&amp;"!$B$185:$B$215")),INDIRECT(C50&amp;"!$B$185:$B$215")&lt;&gt;"")))</f>
        <v>#VALUE!</v>
      </c>
      <c r="W54" s="55" t="e" cm="1" vm="1">
        <f t="array" aca="1" ref="W54" ca="1">INDIRECT(C50&amp;"!A" &amp; MIN(_xlfn._xlws.FILTER(ROW(INDIRECT(C50&amp;"!$B$220:$B$250")),INDIRECT(C50&amp;"!$B$220:$B$250")&lt;&gt;"")))</f>
        <v>#VALUE!</v>
      </c>
      <c r="X54" s="55" t="e" cm="1" vm="1">
        <f t="array" aca="1" ref="X54" ca="1">INDIRECT(C50&amp;"!A" &amp; MIN(_xlfn._xlws.FILTER(ROW(INDIRECT(C50&amp;"!$B$255:$B$285")),INDIRECT(C50&amp;"!$B$255:$B$285")&lt;&gt;"")))</f>
        <v>#VALUE!</v>
      </c>
    </row>
    <row r="55" spans="2:24" ht="14.25" customHeight="1">
      <c r="C55" s="36" t="s">
        <v>18</v>
      </c>
      <c r="D55" s="30" t="str">
        <f>IF(G50="健保等級適用者（Ａ）","報酬月額","月給")</f>
        <v>月給</v>
      </c>
      <c r="E55" s="24"/>
      <c r="F55" s="24"/>
      <c r="G55" s="24"/>
      <c r="H55" s="24"/>
      <c r="I55" s="24"/>
      <c r="J55" s="24"/>
      <c r="K55" s="24"/>
      <c r="L55" s="117"/>
      <c r="M55" s="122"/>
    </row>
    <row r="56" spans="2:24" ht="14.25" customHeight="1">
      <c r="C56" s="42"/>
      <c r="D56" s="30" t="s">
        <v>68</v>
      </c>
      <c r="E56" s="75" t="str">
        <f ca="1">IF(E57="","",IF(G50="健保等級適用者（Ａ）",IF(K50="年1～3回",MATCH(E57,等級単価一覧!G:G,0),MATCH(E57,等級単価一覧!F:F,0)),MATCH(E57,等級単価一覧!L:L,0))-10)</f>
        <v/>
      </c>
      <c r="F56" s="75" t="str">
        <f ca="1">IF(F57="","",IF(G50="健保等級適用者（Ａ）",IF(K50="年1～3回",MATCH(F57,等級単価一覧!G:G,0),MATCH(F57,等級単価一覧!F:F,0)),MATCH(F57,等級単価一覧!L:L,0))-10)</f>
        <v/>
      </c>
      <c r="G56" s="75" t="str">
        <f ca="1">IF(G57="","",IF(G50="健保等級適用者（Ａ）",IF(K50="年1～3回",MATCH(G57,等級単価一覧!G:G,0),MATCH(G57,等級単価一覧!F:F,0)),MATCH(G57,等級単価一覧!L:L,0))-10)</f>
        <v/>
      </c>
      <c r="H56" s="75" t="str">
        <f ca="1">IF(H57="","",IF(G50="健保等級適用者（Ａ）",IF(K50="年1～3回",MATCH(H57,等級単価一覧!G:G,0),MATCH(H57,等級単価一覧!F:F,0)),MATCH(H57,等級単価一覧!L:L,0))-10)</f>
        <v/>
      </c>
      <c r="I56" s="75" t="str">
        <f ca="1">IF(I57="","",IF(G50="健保等級適用者（Ａ）",IF(K50="年1～3回",MATCH(I57,等級単価一覧!G:G,0),MATCH(I57,等級単価一覧!F:F,0)),MATCH(I57,等級単価一覧!L:L,0))-10)</f>
        <v/>
      </c>
      <c r="J56" s="75" t="str">
        <f ca="1">IF(J57="","",IF(G50="健保等級適用者（Ａ）",IF(K50="年1～3回",MATCH(J57,等級単価一覧!G:G,0),MATCH(J57,等級単価一覧!F:F,0)),MATCH(J57,等級単価一覧!L:L,0))-10)</f>
        <v/>
      </c>
      <c r="K56" s="75" t="str">
        <f ca="1">IF(K57="","",IF(G50="健保等級適用者（Ａ）",IF(K50="年1～3回",MATCH(K57,等級単価一覧!G:G,0),MATCH(K57,等級単価一覧!F:F,0)),MATCH(K57,等級単価一覧!L:L,0))-10)</f>
        <v/>
      </c>
      <c r="L56" s="118" t="str">
        <f ca="1">IF(L57="","",IF(G50="健保等級適用者（Ａ）",IF(K50="年1～3回",MATCH(L57,等級単価一覧!G:G,0),MATCH(L57,等級単価一覧!F:F,0)),MATCH(L57,等級単価一覧!L:L,0))-10)</f>
        <v/>
      </c>
      <c r="M56" s="122"/>
    </row>
    <row r="57" spans="2:24" ht="14.25" customHeight="1">
      <c r="C57" s="42"/>
      <c r="D57" s="23" t="s">
        <v>20</v>
      </c>
      <c r="E57" s="41" t="str" cm="1">
        <f t="array" aca="1" ref="E57" ca="1">IF(AND(Q50="○",R50="○",S50="○"),IFERROR(IF(G50="健保等級適用者（Ａ）",IF(K50="年1～3回",VLOOKUP(E55,等級単価一覧!$B$11:$G$60,6,FALSE),VLOOKUP(E55,等級単価一覧!$B$11:$G$60,5,FALSE)),INDIRECT("等級単価一覧!L"&amp;MATCH(MAX(_xlfn._xlws.FILTER(等級単価一覧!$H$11:$H$60,等級単価一覧!$H$11:$H$60&lt;=E55)),等級単価一覧!H:H,0))),""),"")</f>
        <v/>
      </c>
      <c r="F57" s="41" t="str" cm="1">
        <f t="array" aca="1" ref="F57" ca="1">IF(AND(Q50="○",R50="○",S50="○"),IFERROR(IF(G50="健保等級適用者（Ａ）",IF(K50="年1～3回",VLOOKUP(F55,等級単価一覧!$B$11:$G$60,6,FALSE),VLOOKUP(F55,等級単価一覧!$B$11:$G$60,5,FALSE)),INDIRECT("等級単価一覧!L"&amp;MATCH(MAX(_xlfn._xlws.FILTER(等級単価一覧!$H$11:$H$60,等級単価一覧!$H$11:$H$60&lt;=F55)),等級単価一覧!H:H,0))),""),"")</f>
        <v/>
      </c>
      <c r="G57" s="41" t="str" cm="1">
        <f t="array" aca="1" ref="G57" ca="1">IF(AND(Q50="○",R50="○",S50="○"),IFERROR(IF(G50="健保等級適用者（Ａ）",IF(K50="年1～3回",VLOOKUP(G55,等級単価一覧!$B$11:$G$60,6,FALSE),VLOOKUP(G55,等級単価一覧!$B$11:$G$60,5,FALSE)),INDIRECT("等級単価一覧!L"&amp;MATCH(MAX(_xlfn._xlws.FILTER(等級単価一覧!$H$11:$H$60,等級単価一覧!$H$11:$H$60&lt;=G55)),等級単価一覧!H:H,0))),""),"")</f>
        <v/>
      </c>
      <c r="H57" s="41" t="str" cm="1">
        <f t="array" aca="1" ref="H57" ca="1">IF(AND(Q50="○",R50="○",S50="○"),IFERROR(IF(G50="健保等級適用者（Ａ）",IF(K50="年1～3回",VLOOKUP(H55,等級単価一覧!$B$11:$G$60,6,FALSE),VLOOKUP(H55,等級単価一覧!$B$11:$G$60,5,FALSE)),INDIRECT("等級単価一覧!L"&amp;MATCH(MAX(_xlfn._xlws.FILTER(等級単価一覧!$H$11:$H$60,等級単価一覧!$H$11:$H$60&lt;=H55)),等級単価一覧!H:H,0))),""),"")</f>
        <v/>
      </c>
      <c r="I57" s="41" t="str" cm="1">
        <f t="array" aca="1" ref="I57" ca="1">IF(AND(Q50="○",R50="○",S50="○"),IFERROR(IF(G50="健保等級適用者（Ａ）",IF(K50="年1～3回",VLOOKUP(I55,等級単価一覧!$B$11:$G$60,6,FALSE),VLOOKUP(I55,等級単価一覧!$B$11:$G$60,5,FALSE)),INDIRECT("等級単価一覧!L"&amp;MATCH(MAX(_xlfn._xlws.FILTER(等級単価一覧!$H$11:$H$60,等級単価一覧!$H$11:$H$60&lt;=I55)),等級単価一覧!H:H,0))),""),"")</f>
        <v/>
      </c>
      <c r="J57" s="41" t="str" cm="1">
        <f t="array" aca="1" ref="J57" ca="1">IF(AND(Q50="○",R50="○",S50="○"),IFERROR(IF(G50="健保等級適用者（Ａ）",IF(K50="年1～3回",VLOOKUP(J55,等級単価一覧!$B$11:$G$60,6,FALSE),VLOOKUP(J55,等級単価一覧!$B$11:$G$60,5,FALSE)),INDIRECT("等級単価一覧!L"&amp;MATCH(MAX(_xlfn._xlws.FILTER(等級単価一覧!$H$11:$H$60,等級単価一覧!$H$11:$H$60&lt;=J55)),等級単価一覧!H:H,0))),""),"")</f>
        <v/>
      </c>
      <c r="K57" s="41" t="str" cm="1">
        <f t="array" aca="1" ref="K57" ca="1">IF(AND(Q50="○",R50="○",S50="○"),IFERROR(IF(G50="健保等級適用者（Ａ）",IF(K50="年1～3回",VLOOKUP(K55,等級単価一覧!$B$11:$G$60,6,FALSE),VLOOKUP(K55,等級単価一覧!$B$11:$G$60,5,FALSE)),INDIRECT("等級単価一覧!L"&amp;MATCH(MAX(_xlfn._xlws.FILTER(等級単価一覧!$H$11:$H$60,等級単価一覧!$H$11:$H$60&lt;=K55)),等級単価一覧!H:H,0))),""),"")</f>
        <v/>
      </c>
      <c r="L57" s="119" t="str" cm="1">
        <f t="array" aca="1" ref="L57" ca="1">IF(AND(Q50="○",R50="○",S50="○"),IFERROR(IF(G50="健保等級適用者（Ａ）",IF(K50="年1～3回",VLOOKUP(L55,等級単価一覧!$B$11:$G$60,6,FALSE),VLOOKUP(L55,等級単価一覧!$B$11:$G$60,5,FALSE)),INDIRECT("等級単価一覧!L"&amp;MATCH(MAX(_xlfn._xlws.FILTER(等級単価一覧!$H$11:$H$60,等級単価一覧!$H$11:$H$60&lt;=L55)),等級単価一覧!H:H,0))),""),"")</f>
        <v/>
      </c>
      <c r="M57" s="122"/>
    </row>
    <row r="58" spans="2:24" ht="14.25" customHeight="1">
      <c r="C58" s="43"/>
      <c r="D58" s="36" t="s">
        <v>21</v>
      </c>
      <c r="E58" s="37" t="str" cm="1">
        <f t="array" aca="1" ref="E58" ca="1">IF(INDIRECT(C50&amp;"!$E$41")=0,"",INDIRECT(C50&amp;"!$E$41"))</f>
        <v/>
      </c>
      <c r="F58" s="37" t="str" cm="1">
        <f t="array" aca="1" ref="F58" ca="1">IF(INDIRECT(C50&amp;"!$E$76")=0,"",INDIRECT(C50&amp;"!$E$76"))</f>
        <v/>
      </c>
      <c r="G58" s="37" t="str" cm="1">
        <f t="array" aca="1" ref="G58" ca="1">IF(INDIRECT(C50&amp;"!$E$111")=0,"",INDIRECT(C50&amp;"!$E$111"))</f>
        <v/>
      </c>
      <c r="H58" s="37" t="str" cm="1">
        <f t="array" aca="1" ref="H58" ca="1">IF(INDIRECT(C50&amp;"!$E$146")=0,"",INDIRECT(C50&amp;"!$E$146"))</f>
        <v/>
      </c>
      <c r="I58" s="37" t="str" cm="1">
        <f t="array" aca="1" ref="I58" ca="1">IF(INDIRECT(C50&amp;"!$E$181")=0,"",INDIRECT(C50&amp;"!$E$181"))</f>
        <v/>
      </c>
      <c r="J58" s="37" t="str" cm="1">
        <f t="array" aca="1" ref="J58" ca="1">IF(INDIRECT(C50&amp;"!$E$216")=0,"",INDIRECT(C50&amp;"!$E$216"))</f>
        <v/>
      </c>
      <c r="K58" s="37" t="str" cm="1">
        <f t="array" aca="1" ref="K58" ca="1">IF(INDIRECT(C50&amp;"!$E$251")=0,"",INDIRECT(C50&amp;"!$E$251"))</f>
        <v/>
      </c>
      <c r="L58" s="120" t="str" cm="1">
        <f t="array" aca="1" ref="L58" ca="1">IF(INDIRECT(C50&amp;"!$E$286")=0,"",INDIRECT(C50&amp;"!$E$286"))</f>
        <v/>
      </c>
      <c r="M58" s="37" t="str">
        <f ca="1">IF(E58="","",SUM($E58:$L58))</f>
        <v/>
      </c>
    </row>
    <row r="59" spans="2:24" ht="14.25" customHeight="1">
      <c r="C59" s="43"/>
      <c r="D59" s="36" t="s">
        <v>91</v>
      </c>
      <c r="E59" s="53" t="str">
        <f ca="1">IF(OR(E57="",E58=""),"",ROUNDDOWN(E57*E58*24,0))</f>
        <v/>
      </c>
      <c r="F59" s="53" t="str">
        <f t="shared" ref="F59:L59" ca="1" si="27">IF(OR(F57="",F58=""),"",ROUNDDOWN(F57*F58*24,0))</f>
        <v/>
      </c>
      <c r="G59" s="53" t="str">
        <f t="shared" ca="1" si="27"/>
        <v/>
      </c>
      <c r="H59" s="53" t="str">
        <f t="shared" ca="1" si="27"/>
        <v/>
      </c>
      <c r="I59" s="53" t="str">
        <f t="shared" ca="1" si="27"/>
        <v/>
      </c>
      <c r="J59" s="53" t="str">
        <f t="shared" ca="1" si="27"/>
        <v/>
      </c>
      <c r="K59" s="53" t="str">
        <f t="shared" ca="1" si="27"/>
        <v/>
      </c>
      <c r="L59" s="53" t="str">
        <f t="shared" ca="1" si="27"/>
        <v/>
      </c>
      <c r="M59" s="123">
        <f ca="1">SUM(E59:L59)</f>
        <v>0</v>
      </c>
      <c r="Q59" s="26" t="str">
        <f t="shared" ref="Q59" ca="1" si="28">IF(OR(E57="",E58=""),"", TEXT(E57,"#,###円") &amp; "×" &amp; TEXT(E58,"[h]:mm時間;@") &amp; "=" &amp; TEXT(E59,"#,###円"))</f>
        <v/>
      </c>
      <c r="R59" s="26" t="str">
        <f t="shared" ref="R59" ca="1" si="29">IF(OR(F57="",F58=""),"", TEXT(F57,"#,###円") &amp; "×" &amp; TEXT(F58,"[h]:mm時間;@") &amp; "=" &amp; TEXT(F59,"#,###円"))</f>
        <v/>
      </c>
      <c r="S59" s="26" t="str">
        <f t="shared" ref="S59" ca="1" si="30">IF(OR(G57="",G58=""),"", TEXT(G57,"#,###円") &amp; "×" &amp; TEXT(G58,"[h]:mm時間;@") &amp; "=" &amp; TEXT(G59,"#,###円"))</f>
        <v/>
      </c>
      <c r="T59" s="26" t="str">
        <f t="shared" ref="T59" ca="1" si="31">IF(OR(H57="",H58=""),"", TEXT(H57,"#,###円") &amp; "×" &amp; TEXT(H58,"[h]:mm時間;@") &amp; "=" &amp; TEXT(H59,"#,###円"))</f>
        <v/>
      </c>
      <c r="U59" s="26" t="str">
        <f t="shared" ref="U59" ca="1" si="32">IF(OR(I57="",I58=""),"", TEXT(I57,"#,###円") &amp; "×" &amp; TEXT(I58,"[h]:mm時間;@") &amp; "=" &amp; TEXT(I59,"#,###円"))</f>
        <v/>
      </c>
      <c r="V59" s="26" t="str">
        <f t="shared" ref="V59" ca="1" si="33">IF(OR(J57="",J58=""),"", TEXT(J57,"#,###円") &amp; "×" &amp; TEXT(J58,"[h]:mm時間;@") &amp; "=" &amp; TEXT(J59,"#,###円"))</f>
        <v/>
      </c>
      <c r="W59" s="26" t="str">
        <f t="shared" ref="W59" ca="1" si="34">IF(OR(K57="",K58=""),"", TEXT(K57,"#,###円") &amp; "×" &amp; TEXT(K58,"[h]:mm時間;@") &amp; "=" &amp; TEXT(K59,"#,###円"))</f>
        <v/>
      </c>
      <c r="X59" s="26" t="str">
        <f ca="1">IF(OR(L57="",K58=""),"", TEXT(L57,"#,###円") &amp; "×" &amp; TEXT(L58,"[h]:mm時間;@") &amp; "=" &amp; TEXT(L59,"#,###円"))</f>
        <v/>
      </c>
    </row>
    <row r="60" spans="2:24" ht="14.25" customHeight="1">
      <c r="C60" s="36" t="s">
        <v>74</v>
      </c>
      <c r="D60" s="46" t="s">
        <v>75</v>
      </c>
      <c r="E60" s="47"/>
      <c r="F60" s="48"/>
      <c r="G60" s="48"/>
      <c r="H60" s="48"/>
      <c r="I60" s="48"/>
      <c r="J60" s="48"/>
      <c r="K60" s="48"/>
      <c r="L60" s="47"/>
      <c r="M60" s="124">
        <f>SUM(E60:L60)</f>
        <v>0</v>
      </c>
      <c r="Q60" s="26" t="str">
        <f t="shared" ref="Q60:X60" si="35">IF(E60="",""," / 自己負担：" &amp; TEXT(E60,"#,###円")) &amp; IF(E61="",""," ※" &amp;E61)</f>
        <v/>
      </c>
      <c r="R60" s="26" t="str">
        <f t="shared" si="35"/>
        <v/>
      </c>
      <c r="S60" s="26" t="str">
        <f t="shared" si="35"/>
        <v/>
      </c>
      <c r="T60" s="26" t="str">
        <f t="shared" si="35"/>
        <v/>
      </c>
      <c r="U60" s="26" t="str">
        <f t="shared" si="35"/>
        <v/>
      </c>
      <c r="V60" s="26" t="str">
        <f t="shared" si="35"/>
        <v/>
      </c>
      <c r="W60" s="26" t="str">
        <f t="shared" si="35"/>
        <v/>
      </c>
      <c r="X60" s="26" t="str">
        <f t="shared" si="35"/>
        <v/>
      </c>
    </row>
    <row r="61" spans="2:24" ht="34.5" customHeight="1" thickBot="1">
      <c r="C61" s="49" t="s">
        <v>76</v>
      </c>
      <c r="D61" s="50" t="s">
        <v>77</v>
      </c>
      <c r="E61" s="51"/>
      <c r="F61" s="51"/>
      <c r="G61" s="51"/>
      <c r="H61" s="51"/>
      <c r="I61" s="51"/>
      <c r="J61" s="51"/>
      <c r="K61" s="51"/>
      <c r="L61" s="51"/>
      <c r="M61" s="122"/>
      <c r="O61" s="1" t="s">
        <v>78</v>
      </c>
    </row>
    <row r="62" spans="2:24" ht="14.25" customHeight="1" thickTop="1">
      <c r="C62" s="44"/>
      <c r="D62" s="38" t="s">
        <v>22</v>
      </c>
      <c r="E62" s="39" t="str">
        <f ca="1">IFERROR(IF(E59-E60=0,"",E59-E60),"")</f>
        <v/>
      </c>
      <c r="F62" s="39" t="str">
        <f t="shared" ref="F62:L62" ca="1" si="36">IFERROR(IF(F59-F60=0,"",F59-F60),"")</f>
        <v/>
      </c>
      <c r="G62" s="39" t="str">
        <f t="shared" ca="1" si="36"/>
        <v/>
      </c>
      <c r="H62" s="39" t="str">
        <f t="shared" ca="1" si="36"/>
        <v/>
      </c>
      <c r="I62" s="39" t="str">
        <f t="shared" ca="1" si="36"/>
        <v/>
      </c>
      <c r="J62" s="39" t="str">
        <f t="shared" ca="1" si="36"/>
        <v/>
      </c>
      <c r="K62" s="39" t="str">
        <f t="shared" ca="1" si="36"/>
        <v/>
      </c>
      <c r="L62" s="121" t="str">
        <f t="shared" ca="1" si="36"/>
        <v/>
      </c>
      <c r="M62" s="39" t="str">
        <f ca="1">IF(E62="","",SUM(E62:L62))</f>
        <v/>
      </c>
      <c r="Q62" s="56" t="str">
        <f ca="1">Q59&amp;Q60</f>
        <v/>
      </c>
      <c r="R62" s="56" t="str">
        <f t="shared" ref="R62:X62" ca="1" si="37">R59&amp;R60</f>
        <v/>
      </c>
      <c r="S62" s="56" t="str">
        <f t="shared" ca="1" si="37"/>
        <v/>
      </c>
      <c r="T62" s="56" t="str">
        <f t="shared" ca="1" si="37"/>
        <v/>
      </c>
      <c r="U62" s="56" t="str">
        <f t="shared" ca="1" si="37"/>
        <v/>
      </c>
      <c r="V62" s="56" t="str">
        <f t="shared" ca="1" si="37"/>
        <v/>
      </c>
      <c r="W62" s="56" t="str">
        <f t="shared" ca="1" si="37"/>
        <v/>
      </c>
      <c r="X62" s="56" t="str">
        <f t="shared" ca="1" si="37"/>
        <v/>
      </c>
    </row>
    <row r="63" spans="2:24" ht="15" thickBot="1">
      <c r="B63" s="32"/>
      <c r="C63" s="32"/>
      <c r="D63" s="32"/>
      <c r="E63" s="32"/>
      <c r="F63" s="32"/>
      <c r="G63" s="32"/>
      <c r="H63" s="32"/>
      <c r="I63" s="32"/>
      <c r="J63" s="32"/>
      <c r="K63" s="32"/>
      <c r="L63" s="32"/>
      <c r="M63" s="32"/>
    </row>
    <row r="64" spans="2:24">
      <c r="Q64" s="1" t="s">
        <v>88</v>
      </c>
      <c r="R64" s="1" t="s">
        <v>89</v>
      </c>
      <c r="S64" s="1" t="s">
        <v>90</v>
      </c>
    </row>
    <row r="65" spans="2:24" ht="14.25" customHeight="1">
      <c r="B65" s="45">
        <f>B50+1</f>
        <v>5</v>
      </c>
      <c r="C65" s="35" t="str">
        <f>HYPERLINK("#日誌"&amp;B65&amp;"!B10","日誌"&amp;B65)</f>
        <v>日誌5</v>
      </c>
      <c r="D65" s="127" t="s">
        <v>106</v>
      </c>
      <c r="E65" s="130"/>
      <c r="F65" s="127" t="s">
        <v>73</v>
      </c>
      <c r="G65" s="52"/>
      <c r="H65" s="127" t="s">
        <v>83</v>
      </c>
      <c r="I65" s="25"/>
      <c r="J65" s="127" t="s">
        <v>15</v>
      </c>
      <c r="K65" s="25"/>
      <c r="M65" s="54" t="str">
        <f>HYPERLINK("#①人件費!C"&amp;9*B65,"経費支出管理表へ")</f>
        <v>経費支出管理表へ</v>
      </c>
      <c r="O65" s="125" t="str">
        <f>IF(AND(G65="健保等級適用者以外の者（Ｂ）",OR(I65="日額",I65="時給")),"健保等級適用者以外の者（Ｂ）かつ給与形態が「"&amp;I65&amp;"」の場合、等級単価を適用しません。補助金事務局へお問い合わせ頂き、個別単価を適用してください。","")</f>
        <v/>
      </c>
      <c r="Q65" s="1" t="str">
        <f>IF(G65="","×","○")</f>
        <v>×</v>
      </c>
      <c r="R65" s="1" t="str">
        <f>IF(G65="健保等級適用者（Ａ）","○",IF(AND(G65="健保等級適用者以外の者（Ｂ）",I65=""),"×",IF(OR(I65="年額",I65="月額"),"○","")))</f>
        <v/>
      </c>
      <c r="S65" s="1" t="str">
        <f>IF(AND(G65="健保等級適用者（Ａ）",K65=""),"×","○")</f>
        <v>○</v>
      </c>
    </row>
    <row r="66" spans="2:24" ht="14.25" customHeight="1">
      <c r="C66" s="95"/>
      <c r="D66" s="94"/>
      <c r="F66" s="127" t="s">
        <v>115</v>
      </c>
      <c r="G66" s="25"/>
      <c r="H66" s="127" t="s">
        <v>116</v>
      </c>
      <c r="I66" s="25"/>
    </row>
    <row r="67" spans="2:24" ht="7.5" customHeight="1">
      <c r="C67" s="26"/>
      <c r="D67" s="26"/>
      <c r="E67" s="26"/>
      <c r="F67" s="26"/>
      <c r="G67" s="34" t="e">
        <f>VLOOKUP(G66,リスト!F:G,2,FALSE)</f>
        <v>#N/A</v>
      </c>
      <c r="H67" s="26"/>
      <c r="I67" s="34"/>
      <c r="J67" s="26"/>
      <c r="K67" s="26"/>
      <c r="L67" s="26"/>
      <c r="M67" s="26"/>
    </row>
    <row r="68" spans="2:24" ht="14.25" customHeight="1">
      <c r="C68" s="40"/>
      <c r="D68" s="111"/>
      <c r="E68" s="112" t="s">
        <v>42</v>
      </c>
      <c r="F68" s="112" t="s">
        <v>43</v>
      </c>
      <c r="G68" s="112" t="s">
        <v>44</v>
      </c>
      <c r="H68" s="112" t="s">
        <v>45</v>
      </c>
      <c r="I68" s="112" t="s">
        <v>46</v>
      </c>
      <c r="J68" s="112" t="s">
        <v>47</v>
      </c>
      <c r="K68" s="112" t="s">
        <v>48</v>
      </c>
      <c r="L68" s="112" t="s">
        <v>49</v>
      </c>
      <c r="M68" s="113" t="s">
        <v>11</v>
      </c>
      <c r="Q68" s="112" t="s">
        <v>42</v>
      </c>
      <c r="R68" s="112" t="s">
        <v>43</v>
      </c>
      <c r="S68" s="112" t="s">
        <v>44</v>
      </c>
      <c r="T68" s="112" t="s">
        <v>45</v>
      </c>
      <c r="U68" s="112" t="s">
        <v>46</v>
      </c>
      <c r="V68" s="112" t="s">
        <v>47</v>
      </c>
      <c r="W68" s="112" t="s">
        <v>48</v>
      </c>
      <c r="X68" s="112" t="s">
        <v>49</v>
      </c>
    </row>
    <row r="69" spans="2:24" ht="14.25" customHeight="1">
      <c r="C69" s="27" t="s">
        <v>17</v>
      </c>
      <c r="D69" s="28"/>
      <c r="E69" s="29" cm="1">
        <f t="array" aca="1" ref="E69" ca="1">IF(INDIRECT(C65&amp;"!$E$41")=0,"",COUNT(INDIRECT(C65&amp;"!$E$10:$E$40")))</f>
        <v>0</v>
      </c>
      <c r="F69" s="29" cm="1">
        <f t="array" aca="1" ref="F69" ca="1">IF(INDIRECT(C65&amp;"!$E$76")=0,"",COUNT(INDIRECT(C65&amp;"!$E$45:$E$75")))</f>
        <v>0</v>
      </c>
      <c r="G69" s="29" cm="1">
        <f t="array" aca="1" ref="G69" ca="1">IF(INDIRECT(C65&amp;"!$E$111")=0,"",COUNT(INDIRECT(C65&amp;"!$E$80:$E$110")))</f>
        <v>0</v>
      </c>
      <c r="H69" s="29" cm="1">
        <f t="array" aca="1" ref="H69" ca="1">IF(INDIRECT(C65&amp;"!$E$146")=0,"",COUNT(INDIRECT(C65&amp;"!$E$115:$E$145")))</f>
        <v>0</v>
      </c>
      <c r="I69" s="29" cm="1">
        <f t="array" aca="1" ref="I69" ca="1">IF(INDIRECT(C65&amp;"!$E$181")=0,"",COUNT(INDIRECT(C65&amp;"!$E$150:$E$180")))</f>
        <v>0</v>
      </c>
      <c r="J69" s="29" cm="1">
        <f t="array" aca="1" ref="J69" ca="1">IF(INDIRECT(C65&amp;"!$E$216")=0,"",COUNT(INDIRECT(C65&amp;"!$E$185:$E$215")))</f>
        <v>0</v>
      </c>
      <c r="K69" s="29" cm="1">
        <f t="array" aca="1" ref="K69" ca="1">IF(INDIRECT(C65&amp;"!$E$251")=0,"",COUNT(INDIRECT(C65&amp;"!$E$220:$E$250")))</f>
        <v>0</v>
      </c>
      <c r="L69" s="116" cm="1">
        <f t="array" aca="1" ref="L69" ca="1">IF(INDIRECT(C65&amp;"!$E$286")=0,"",COUNT(INDIRECT(C65&amp;"!$E$255:$E$285")))</f>
        <v>0</v>
      </c>
      <c r="M69" s="29">
        <f ca="1">IF($E$9="","",SUM($E69:$L69))</f>
        <v>0</v>
      </c>
      <c r="O69" s="132" t="s">
        <v>145</v>
      </c>
      <c r="Q69" s="55" t="e" cm="1" vm="1">
        <f t="array" aca="1" ref="Q69" ca="1">INDIRECT(C65&amp;"!A" &amp; MIN(_xlfn._xlws.FILTER(ROW(INDIRECT(C65&amp;"!$B$10:$B$40")),INDIRECT(C65&amp;"!$B$10:$B$40")&lt;&gt;"")))</f>
        <v>#VALUE!</v>
      </c>
      <c r="R69" s="55" t="e" cm="1" vm="1">
        <f t="array" aca="1" ref="R69" ca="1">INDIRECT(C65&amp;"!A"&amp;MIN(_xlfn._xlws.FILTER(ROW(INDIRECT(C65&amp;"!$B$45:$B$75")),INDIRECT(C65&amp;"!$B$45:$B$75")&lt;&gt;"")))</f>
        <v>#VALUE!</v>
      </c>
      <c r="S69" s="55" t="e" cm="1" vm="1">
        <f t="array" aca="1" ref="S69" ca="1">INDIRECT(C65&amp;"!A"&amp;MIN(_xlfn._xlws.FILTER(ROW(INDIRECT(C65&amp;"!$B$80:$B$110")),INDIRECT(C65&amp;"!$B$80:$B$110")&lt;&gt;"")))</f>
        <v>#VALUE!</v>
      </c>
      <c r="T69" s="55" t="e" cm="1" vm="1">
        <f t="array" aca="1" ref="T69" ca="1">INDIRECT(C65&amp;"!A" &amp; MIN(_xlfn._xlws.FILTER(ROW(INDIRECT(C65&amp;"!$B$115:$B$145")),INDIRECT(C65&amp;"!$B$115:$B$145")&lt;&gt;"")))</f>
        <v>#VALUE!</v>
      </c>
      <c r="U69" s="55" t="e" cm="1" vm="1">
        <f t="array" aca="1" ref="U69" ca="1">INDIRECT(C65&amp;"!A" &amp; MIN(_xlfn._xlws.FILTER(ROW(INDIRECT(C65&amp;"!$B$150:$B$180")),INDIRECT(C65&amp;"!$B$150:$B$180")&lt;&gt;"")))</f>
        <v>#VALUE!</v>
      </c>
      <c r="V69" s="55" t="e" cm="1" vm="1">
        <f t="array" aca="1" ref="V69" ca="1">INDIRECT(C65&amp;"!A" &amp; MIN(_xlfn._xlws.FILTER(ROW(INDIRECT(C65&amp;"!$B$185:$B$215")),INDIRECT(C65&amp;"!$B$185:$B$215")&lt;&gt;"")))</f>
        <v>#VALUE!</v>
      </c>
      <c r="W69" s="55" t="e" cm="1" vm="1">
        <f t="array" aca="1" ref="W69" ca="1">INDIRECT(C65&amp;"!A" &amp; MIN(_xlfn._xlws.FILTER(ROW(INDIRECT(C65&amp;"!$B$220:$B$250")),INDIRECT(C65&amp;"!$B$220:$B$250")&lt;&gt;"")))</f>
        <v>#VALUE!</v>
      </c>
      <c r="X69" s="55" t="e" cm="1" vm="1">
        <f t="array" aca="1" ref="X69" ca="1">INDIRECT(C65&amp;"!A" &amp; MIN(_xlfn._xlws.FILTER(ROW(INDIRECT(C65&amp;"!$B$255:$B$285")),INDIRECT(C65&amp;"!$B$255:$B$285")&lt;&gt;"")))</f>
        <v>#VALUE!</v>
      </c>
    </row>
    <row r="70" spans="2:24" ht="14.25" customHeight="1">
      <c r="C70" s="36" t="s">
        <v>18</v>
      </c>
      <c r="D70" s="30" t="str">
        <f>IF(G65="健保等級適用者（Ａ）","報酬月額","月給")</f>
        <v>月給</v>
      </c>
      <c r="E70" s="24"/>
      <c r="F70" s="24"/>
      <c r="G70" s="24"/>
      <c r="H70" s="24"/>
      <c r="I70" s="24"/>
      <c r="J70" s="24"/>
      <c r="K70" s="24"/>
      <c r="L70" s="117"/>
      <c r="M70" s="122"/>
    </row>
    <row r="71" spans="2:24" ht="14.25" customHeight="1">
      <c r="C71" s="42"/>
      <c r="D71" s="30" t="s">
        <v>68</v>
      </c>
      <c r="E71" s="75" t="str">
        <f ca="1">IF(E72="","",IF(G65="健保等級適用者（Ａ）",IF(K65="年1～3回",MATCH(E72,等級単価一覧!G:G,0),MATCH(E72,等級単価一覧!F:F,0)),MATCH(E72,等級単価一覧!L:L,0))-10)</f>
        <v/>
      </c>
      <c r="F71" s="75" t="str">
        <f ca="1">IF(F72="","",IF(G65="健保等級適用者（Ａ）",IF(K65="年1～3回",MATCH(F72,等級単価一覧!G:G,0),MATCH(F72,等級単価一覧!F:F,0)),MATCH(F72,等級単価一覧!L:L,0))-10)</f>
        <v/>
      </c>
      <c r="G71" s="75" t="str">
        <f ca="1">IF(G72="","",IF(G65="健保等級適用者（Ａ）",IF(K65="年1～3回",MATCH(G72,等級単価一覧!G:G,0),MATCH(G72,等級単価一覧!F:F,0)),MATCH(G72,等級単価一覧!L:L,0))-10)</f>
        <v/>
      </c>
      <c r="H71" s="75" t="str">
        <f ca="1">IF(H72="","",IF(G65="健保等級適用者（Ａ）",IF(K65="年1～3回",MATCH(H72,等級単価一覧!G:G,0),MATCH(H72,等級単価一覧!F:F,0)),MATCH(H72,等級単価一覧!L:L,0))-10)</f>
        <v/>
      </c>
      <c r="I71" s="75" t="str">
        <f ca="1">IF(I72="","",IF(G65="健保等級適用者（Ａ）",IF(K65="年1～3回",MATCH(I72,等級単価一覧!G:G,0),MATCH(I72,等級単価一覧!F:F,0)),MATCH(I72,等級単価一覧!L:L,0))-10)</f>
        <v/>
      </c>
      <c r="J71" s="75" t="str">
        <f ca="1">IF(J72="","",IF(G65="健保等級適用者（Ａ）",IF(K65="年1～3回",MATCH(J72,等級単価一覧!G:G,0),MATCH(J72,等級単価一覧!F:F,0)),MATCH(J72,等級単価一覧!L:L,0))-10)</f>
        <v/>
      </c>
      <c r="K71" s="75" t="str">
        <f ca="1">IF(K72="","",IF(G65="健保等級適用者（Ａ）",IF(K65="年1～3回",MATCH(K72,等級単価一覧!G:G,0),MATCH(K72,等級単価一覧!F:F,0)),MATCH(K72,等級単価一覧!L:L,0))-10)</f>
        <v/>
      </c>
      <c r="L71" s="118" t="str">
        <f ca="1">IF(L72="","",IF(G65="健保等級適用者（Ａ）",IF(K65="年1～3回",MATCH(L72,等級単価一覧!G:G,0),MATCH(L72,等級単価一覧!F:F,0)),MATCH(L72,等級単価一覧!L:L,0))-10)</f>
        <v/>
      </c>
      <c r="M71" s="122"/>
    </row>
    <row r="72" spans="2:24" ht="14.25" customHeight="1">
      <c r="C72" s="42"/>
      <c r="D72" s="23" t="s">
        <v>20</v>
      </c>
      <c r="E72" s="41" t="str" cm="1">
        <f t="array" aca="1" ref="E72" ca="1">IF(AND(Q65="○",R65="○",S65="○"),IFERROR(IF(G65="健保等級適用者（Ａ）",IF(K65="年1～3回",VLOOKUP(E70,等級単価一覧!$B$11:$G$60,6,FALSE),VLOOKUP(E70,等級単価一覧!$B$11:$G$60,5,FALSE)),INDIRECT("等級単価一覧!L"&amp;MATCH(MAX(_xlfn._xlws.FILTER(等級単価一覧!$H$11:$H$60,等級単価一覧!$H$11:$H$60&lt;=E70)),等級単価一覧!H:H,0))),""),"")</f>
        <v/>
      </c>
      <c r="F72" s="41" t="str" cm="1">
        <f t="array" aca="1" ref="F72" ca="1">IF(AND(Q65="○",R65="○",S65="○"),IFERROR(IF(G65="健保等級適用者（Ａ）",IF(K65="年1～3回",VLOOKUP(F70,等級単価一覧!$B$11:$G$60,6,FALSE),VLOOKUP(F70,等級単価一覧!$B$11:$G$60,5,FALSE)),INDIRECT("等級単価一覧!L"&amp;MATCH(MAX(_xlfn._xlws.FILTER(等級単価一覧!$H$11:$H$60,等級単価一覧!$H$11:$H$60&lt;=F70)),等級単価一覧!H:H,0))),""),"")</f>
        <v/>
      </c>
      <c r="G72" s="41" t="str" cm="1">
        <f t="array" aca="1" ref="G72" ca="1">IF(AND(Q65="○",R65="○",S65="○"),IFERROR(IF(G65="健保等級適用者（Ａ）",IF(K65="年1～3回",VLOOKUP(G70,等級単価一覧!$B$11:$G$60,6,FALSE),VLOOKUP(G70,等級単価一覧!$B$11:$G$60,5,FALSE)),INDIRECT("等級単価一覧!L"&amp;MATCH(MAX(_xlfn._xlws.FILTER(等級単価一覧!$H$11:$H$60,等級単価一覧!$H$11:$H$60&lt;=G70)),等級単価一覧!H:H,0))),""),"")</f>
        <v/>
      </c>
      <c r="H72" s="41" t="str" cm="1">
        <f t="array" aca="1" ref="H72" ca="1">IF(AND(Q65="○",R65="○",S65="○"),IFERROR(IF(G65="健保等級適用者（Ａ）",IF(K65="年1～3回",VLOOKUP(H70,等級単価一覧!$B$11:$G$60,6,FALSE),VLOOKUP(H70,等級単価一覧!$B$11:$G$60,5,FALSE)),INDIRECT("等級単価一覧!L"&amp;MATCH(MAX(_xlfn._xlws.FILTER(等級単価一覧!$H$11:$H$60,等級単価一覧!$H$11:$H$60&lt;=H70)),等級単価一覧!H:H,0))),""),"")</f>
        <v/>
      </c>
      <c r="I72" s="41" t="str" cm="1">
        <f t="array" aca="1" ref="I72" ca="1">IF(AND(Q65="○",R65="○",S65="○"),IFERROR(IF(G65="健保等級適用者（Ａ）",IF(K65="年1～3回",VLOOKUP(I70,等級単価一覧!$B$11:$G$60,6,FALSE),VLOOKUP(I70,等級単価一覧!$B$11:$G$60,5,FALSE)),INDIRECT("等級単価一覧!L"&amp;MATCH(MAX(_xlfn._xlws.FILTER(等級単価一覧!$H$11:$H$60,等級単価一覧!$H$11:$H$60&lt;=I70)),等級単価一覧!H:H,0))),""),"")</f>
        <v/>
      </c>
      <c r="J72" s="41" t="str" cm="1">
        <f t="array" aca="1" ref="J72" ca="1">IF(AND(Q65="○",R65="○",S65="○"),IFERROR(IF(G65="健保等級適用者（Ａ）",IF(K65="年1～3回",VLOOKUP(J70,等級単価一覧!$B$11:$G$60,6,FALSE),VLOOKUP(J70,等級単価一覧!$B$11:$G$60,5,FALSE)),INDIRECT("等級単価一覧!L"&amp;MATCH(MAX(_xlfn._xlws.FILTER(等級単価一覧!$H$11:$H$60,等級単価一覧!$H$11:$H$60&lt;=J70)),等級単価一覧!H:H,0))),""),"")</f>
        <v/>
      </c>
      <c r="K72" s="41" t="str" cm="1">
        <f t="array" aca="1" ref="K72" ca="1">IF(AND(Q65="○",R65="○",S65="○"),IFERROR(IF(G65="健保等級適用者（Ａ）",IF(K65="年1～3回",VLOOKUP(K70,等級単価一覧!$B$11:$G$60,6,FALSE),VLOOKUP(K70,等級単価一覧!$B$11:$G$60,5,FALSE)),INDIRECT("等級単価一覧!L"&amp;MATCH(MAX(_xlfn._xlws.FILTER(等級単価一覧!$H$11:$H$60,等級単価一覧!$H$11:$H$60&lt;=K70)),等級単価一覧!H:H,0))),""),"")</f>
        <v/>
      </c>
      <c r="L72" s="119" t="str" cm="1">
        <f t="array" aca="1" ref="L72" ca="1">IF(AND(Q65="○",R65="○",S65="○"),IFERROR(IF(G65="健保等級適用者（Ａ）",IF(K65="年1～3回",VLOOKUP(L70,等級単価一覧!$B$11:$G$60,6,FALSE),VLOOKUP(L70,等級単価一覧!$B$11:$G$60,5,FALSE)),INDIRECT("等級単価一覧!L"&amp;MATCH(MAX(_xlfn._xlws.FILTER(等級単価一覧!$H$11:$H$60,等級単価一覧!$H$11:$H$60&lt;=L70)),等級単価一覧!H:H,0))),""),"")</f>
        <v/>
      </c>
      <c r="M72" s="122"/>
    </row>
    <row r="73" spans="2:24" ht="14.25" customHeight="1">
      <c r="C73" s="43"/>
      <c r="D73" s="36" t="s">
        <v>21</v>
      </c>
      <c r="E73" s="37" t="str" cm="1">
        <f t="array" aca="1" ref="E73" ca="1">IF(INDIRECT(C65&amp;"!$E$41")=0,"",INDIRECT(C65&amp;"!$E$41"))</f>
        <v/>
      </c>
      <c r="F73" s="37" t="str" cm="1">
        <f t="array" aca="1" ref="F73" ca="1">IF(INDIRECT(C65&amp;"!$E$76")=0,"",INDIRECT(C65&amp;"!$E$76"))</f>
        <v/>
      </c>
      <c r="G73" s="37" t="str" cm="1">
        <f t="array" aca="1" ref="G73" ca="1">IF(INDIRECT(C65&amp;"!$E$111")=0,"",INDIRECT(C65&amp;"!$E$111"))</f>
        <v/>
      </c>
      <c r="H73" s="37" t="str" cm="1">
        <f t="array" aca="1" ref="H73" ca="1">IF(INDIRECT(C65&amp;"!$E$146")=0,"",INDIRECT(C65&amp;"!$E$146"))</f>
        <v/>
      </c>
      <c r="I73" s="37" t="str" cm="1">
        <f t="array" aca="1" ref="I73" ca="1">IF(INDIRECT(C65&amp;"!$E$181")=0,"",INDIRECT(C65&amp;"!$E$181"))</f>
        <v/>
      </c>
      <c r="J73" s="37" t="str" cm="1">
        <f t="array" aca="1" ref="J73" ca="1">IF(INDIRECT(C65&amp;"!$E$216")=0,"",INDIRECT(C65&amp;"!$E$216"))</f>
        <v/>
      </c>
      <c r="K73" s="37" t="str" cm="1">
        <f t="array" aca="1" ref="K73" ca="1">IF(INDIRECT(C65&amp;"!$E$251")=0,"",INDIRECT(C65&amp;"!$E$251"))</f>
        <v/>
      </c>
      <c r="L73" s="120" t="str" cm="1">
        <f t="array" aca="1" ref="L73" ca="1">IF(INDIRECT(C65&amp;"!$E$286")=0,"",INDIRECT(C65&amp;"!$E$286"))</f>
        <v/>
      </c>
      <c r="M73" s="37" t="str">
        <f ca="1">IF(E73="","",SUM($E73:$L73))</f>
        <v/>
      </c>
    </row>
    <row r="74" spans="2:24" ht="14.25" customHeight="1">
      <c r="C74" s="43"/>
      <c r="D74" s="36" t="s">
        <v>91</v>
      </c>
      <c r="E74" s="53" t="str">
        <f ca="1">IF(OR(E72="",E73=""),"",ROUNDDOWN(E72*E73*24,0))</f>
        <v/>
      </c>
      <c r="F74" s="53" t="str">
        <f t="shared" ref="F74:L74" ca="1" si="38">IF(OR(F72="",F73=""),"",ROUNDDOWN(F72*F73*24,0))</f>
        <v/>
      </c>
      <c r="G74" s="53" t="str">
        <f t="shared" ca="1" si="38"/>
        <v/>
      </c>
      <c r="H74" s="53" t="str">
        <f t="shared" ca="1" si="38"/>
        <v/>
      </c>
      <c r="I74" s="53" t="str">
        <f t="shared" ca="1" si="38"/>
        <v/>
      </c>
      <c r="J74" s="53" t="str">
        <f t="shared" ca="1" si="38"/>
        <v/>
      </c>
      <c r="K74" s="53" t="str">
        <f t="shared" ca="1" si="38"/>
        <v/>
      </c>
      <c r="L74" s="53" t="str">
        <f t="shared" ca="1" si="38"/>
        <v/>
      </c>
      <c r="M74" s="123">
        <f ca="1">SUM(E74:L74)</f>
        <v>0</v>
      </c>
      <c r="Q74" s="26" t="str">
        <f t="shared" ref="Q74" ca="1" si="39">IF(OR(E72="",E73=""),"", TEXT(E72,"#,###円") &amp; "×" &amp; TEXT(E73,"[h]:mm時間;@") &amp; "=" &amp; TEXT(E74,"#,###円"))</f>
        <v/>
      </c>
      <c r="R74" s="26" t="str">
        <f t="shared" ref="R74" ca="1" si="40">IF(OR(F72="",F73=""),"", TEXT(F72,"#,###円") &amp; "×" &amp; TEXT(F73,"[h]:mm時間;@") &amp; "=" &amp; TEXT(F74,"#,###円"))</f>
        <v/>
      </c>
      <c r="S74" s="26" t="str">
        <f t="shared" ref="S74" ca="1" si="41">IF(OR(G72="",G73=""),"", TEXT(G72,"#,###円") &amp; "×" &amp; TEXT(G73,"[h]:mm時間;@") &amp; "=" &amp; TEXT(G74,"#,###円"))</f>
        <v/>
      </c>
      <c r="T74" s="26" t="str">
        <f t="shared" ref="T74" ca="1" si="42">IF(OR(H72="",H73=""),"", TEXT(H72,"#,###円") &amp; "×" &amp; TEXT(H73,"[h]:mm時間;@") &amp; "=" &amp; TEXT(H74,"#,###円"))</f>
        <v/>
      </c>
      <c r="U74" s="26" t="str">
        <f t="shared" ref="U74" ca="1" si="43">IF(OR(I72="",I73=""),"", TEXT(I72,"#,###円") &amp; "×" &amp; TEXT(I73,"[h]:mm時間;@") &amp; "=" &amp; TEXT(I74,"#,###円"))</f>
        <v/>
      </c>
      <c r="V74" s="26" t="str">
        <f t="shared" ref="V74" ca="1" si="44">IF(OR(J72="",J73=""),"", TEXT(J72,"#,###円") &amp; "×" &amp; TEXT(J73,"[h]:mm時間;@") &amp; "=" &amp; TEXT(J74,"#,###円"))</f>
        <v/>
      </c>
      <c r="W74" s="26" t="str">
        <f t="shared" ref="W74" ca="1" si="45">IF(OR(K72="",K73=""),"", TEXT(K72,"#,###円") &amp; "×" &amp; TEXT(K73,"[h]:mm時間;@") &amp; "=" &amp; TEXT(K74,"#,###円"))</f>
        <v/>
      </c>
      <c r="X74" s="26" t="str">
        <f ca="1">IF(OR(L72="",K73=""),"", TEXT(L72,"#,###円") &amp; "×" &amp; TEXT(L73,"[h]:mm時間;@") &amp; "=" &amp; TEXT(L74,"#,###円"))</f>
        <v/>
      </c>
    </row>
    <row r="75" spans="2:24" ht="14.25" customHeight="1">
      <c r="C75" s="36" t="s">
        <v>74</v>
      </c>
      <c r="D75" s="46" t="s">
        <v>75</v>
      </c>
      <c r="E75" s="47"/>
      <c r="F75" s="48"/>
      <c r="G75" s="48"/>
      <c r="H75" s="48"/>
      <c r="I75" s="48"/>
      <c r="J75" s="48"/>
      <c r="K75" s="48"/>
      <c r="L75" s="47"/>
      <c r="M75" s="124">
        <f>SUM(E75:L75)</f>
        <v>0</v>
      </c>
      <c r="Q75" s="26" t="str">
        <f t="shared" ref="Q75:X75" si="46">IF(E75="",""," / 自己負担：" &amp; TEXT(E75,"#,###円")) &amp; IF(E76="",""," ※" &amp;E76)</f>
        <v/>
      </c>
      <c r="R75" s="26" t="str">
        <f t="shared" si="46"/>
        <v/>
      </c>
      <c r="S75" s="26" t="str">
        <f t="shared" si="46"/>
        <v/>
      </c>
      <c r="T75" s="26" t="str">
        <f t="shared" si="46"/>
        <v/>
      </c>
      <c r="U75" s="26" t="str">
        <f t="shared" si="46"/>
        <v/>
      </c>
      <c r="V75" s="26" t="str">
        <f t="shared" si="46"/>
        <v/>
      </c>
      <c r="W75" s="26" t="str">
        <f t="shared" si="46"/>
        <v/>
      </c>
      <c r="X75" s="26" t="str">
        <f t="shared" si="46"/>
        <v/>
      </c>
    </row>
    <row r="76" spans="2:24" ht="34.5" customHeight="1" thickBot="1">
      <c r="C76" s="49" t="s">
        <v>76</v>
      </c>
      <c r="D76" s="50" t="s">
        <v>77</v>
      </c>
      <c r="E76" s="51"/>
      <c r="F76" s="51"/>
      <c r="G76" s="51"/>
      <c r="H76" s="51"/>
      <c r="I76" s="51"/>
      <c r="J76" s="51"/>
      <c r="K76" s="51"/>
      <c r="L76" s="51"/>
      <c r="M76" s="122"/>
      <c r="O76" s="1" t="s">
        <v>78</v>
      </c>
    </row>
    <row r="77" spans="2:24" ht="14.25" customHeight="1" thickTop="1">
      <c r="C77" s="44"/>
      <c r="D77" s="38" t="s">
        <v>22</v>
      </c>
      <c r="E77" s="39" t="str">
        <f ca="1">IFERROR(IF(E74-E75=0,"",E74-E75),"")</f>
        <v/>
      </c>
      <c r="F77" s="39" t="str">
        <f t="shared" ref="F77:L77" ca="1" si="47">IFERROR(IF(F74-F75=0,"",F74-F75),"")</f>
        <v/>
      </c>
      <c r="G77" s="39" t="str">
        <f t="shared" ca="1" si="47"/>
        <v/>
      </c>
      <c r="H77" s="39" t="str">
        <f t="shared" ca="1" si="47"/>
        <v/>
      </c>
      <c r="I77" s="39" t="str">
        <f t="shared" ca="1" si="47"/>
        <v/>
      </c>
      <c r="J77" s="39" t="str">
        <f t="shared" ca="1" si="47"/>
        <v/>
      </c>
      <c r="K77" s="39" t="str">
        <f t="shared" ca="1" si="47"/>
        <v/>
      </c>
      <c r="L77" s="121" t="str">
        <f t="shared" ca="1" si="47"/>
        <v/>
      </c>
      <c r="M77" s="39" t="str">
        <f ca="1">IF(E77="","",SUM(E77:L77))</f>
        <v/>
      </c>
      <c r="Q77" s="56" t="str">
        <f ca="1">Q74&amp;Q75</f>
        <v/>
      </c>
      <c r="R77" s="56" t="str">
        <f t="shared" ref="R77:X77" ca="1" si="48">R74&amp;R75</f>
        <v/>
      </c>
      <c r="S77" s="56" t="str">
        <f t="shared" ca="1" si="48"/>
        <v/>
      </c>
      <c r="T77" s="56" t="str">
        <f t="shared" ca="1" si="48"/>
        <v/>
      </c>
      <c r="U77" s="56" t="str">
        <f t="shared" ca="1" si="48"/>
        <v/>
      </c>
      <c r="V77" s="56" t="str">
        <f t="shared" ca="1" si="48"/>
        <v/>
      </c>
      <c r="W77" s="56" t="str">
        <f t="shared" ca="1" si="48"/>
        <v/>
      </c>
      <c r="X77" s="56" t="str">
        <f t="shared" ca="1" si="48"/>
        <v/>
      </c>
    </row>
    <row r="78" spans="2:24" ht="15" thickBot="1">
      <c r="B78" s="32"/>
      <c r="C78" s="32"/>
      <c r="D78" s="32"/>
      <c r="E78" s="32"/>
      <c r="F78" s="32"/>
      <c r="G78" s="32"/>
      <c r="H78" s="32"/>
      <c r="I78" s="32"/>
      <c r="J78" s="32"/>
      <c r="K78" s="32"/>
      <c r="L78" s="32"/>
      <c r="M78" s="32"/>
    </row>
    <row r="79" spans="2:24">
      <c r="Q79" s="1" t="s">
        <v>88</v>
      </c>
      <c r="R79" s="1" t="s">
        <v>89</v>
      </c>
      <c r="S79" s="1" t="s">
        <v>90</v>
      </c>
    </row>
    <row r="80" spans="2:24" ht="14.25" customHeight="1">
      <c r="B80" s="45">
        <f>B65+1</f>
        <v>6</v>
      </c>
      <c r="C80" s="35" t="str">
        <f>HYPERLINK("#日誌"&amp;B80&amp;"!B10","日誌"&amp;B80)</f>
        <v>日誌6</v>
      </c>
      <c r="D80" s="127" t="s">
        <v>106</v>
      </c>
      <c r="E80" s="130"/>
      <c r="F80" s="127" t="s">
        <v>73</v>
      </c>
      <c r="G80" s="52"/>
      <c r="H80" s="127" t="s">
        <v>83</v>
      </c>
      <c r="I80" s="25"/>
      <c r="J80" s="127" t="s">
        <v>15</v>
      </c>
      <c r="K80" s="25"/>
      <c r="M80" s="54" t="str">
        <f>HYPERLINK("#①人件費!C"&amp;9*B80,"経費支出管理表へ")</f>
        <v>経費支出管理表へ</v>
      </c>
      <c r="O80" s="125" t="str">
        <f>IF(AND(G80="健保等級適用者以外の者（Ｂ）",OR(I80="日額",I80="時給")),"健保等級適用者以外の者（Ｂ）かつ給与形態が「"&amp;I80&amp;"」の場合、等級単価を適用しません。補助金事務局へお問い合わせ頂き、個別単価を適用してください。","")</f>
        <v/>
      </c>
      <c r="Q80" s="1" t="str">
        <f>IF(G80="","×","○")</f>
        <v>×</v>
      </c>
      <c r="R80" s="1" t="str">
        <f>IF(G80="健保等級適用者（Ａ）","○",IF(AND(G80="健保等級適用者以外の者（Ｂ）",I80=""),"×",IF(OR(I80="年額",I80="月額"),"○","")))</f>
        <v/>
      </c>
      <c r="S80" s="1" t="str">
        <f>IF(AND(G80="健保等級適用者（Ａ）",K80=""),"×","○")</f>
        <v>○</v>
      </c>
    </row>
    <row r="81" spans="2:24" ht="14.25" customHeight="1">
      <c r="C81" s="95"/>
      <c r="D81" s="94"/>
      <c r="F81" s="127" t="s">
        <v>115</v>
      </c>
      <c r="G81" s="25"/>
      <c r="H81" s="127" t="s">
        <v>116</v>
      </c>
      <c r="I81" s="25"/>
    </row>
    <row r="82" spans="2:24" ht="7.5" customHeight="1">
      <c r="C82" s="26"/>
      <c r="D82" s="26"/>
      <c r="E82" s="26"/>
      <c r="F82" s="26"/>
      <c r="G82" s="34" t="e">
        <f>VLOOKUP(G81,リスト!F:G,2,FALSE)</f>
        <v>#N/A</v>
      </c>
      <c r="H82" s="26"/>
      <c r="I82" s="34"/>
      <c r="J82" s="26"/>
      <c r="K82" s="26"/>
      <c r="L82" s="26"/>
      <c r="M82" s="26"/>
    </row>
    <row r="83" spans="2:24" ht="14.25" customHeight="1">
      <c r="C83" s="40"/>
      <c r="D83" s="111"/>
      <c r="E83" s="112" t="s">
        <v>42</v>
      </c>
      <c r="F83" s="112" t="s">
        <v>43</v>
      </c>
      <c r="G83" s="112" t="s">
        <v>44</v>
      </c>
      <c r="H83" s="112" t="s">
        <v>45</v>
      </c>
      <c r="I83" s="112" t="s">
        <v>46</v>
      </c>
      <c r="J83" s="112" t="s">
        <v>47</v>
      </c>
      <c r="K83" s="112" t="s">
        <v>48</v>
      </c>
      <c r="L83" s="112" t="s">
        <v>49</v>
      </c>
      <c r="M83" s="113" t="s">
        <v>11</v>
      </c>
      <c r="Q83" s="112" t="s">
        <v>42</v>
      </c>
      <c r="R83" s="112" t="s">
        <v>43</v>
      </c>
      <c r="S83" s="112" t="s">
        <v>44</v>
      </c>
      <c r="T83" s="112" t="s">
        <v>45</v>
      </c>
      <c r="U83" s="112" t="s">
        <v>46</v>
      </c>
      <c r="V83" s="112" t="s">
        <v>47</v>
      </c>
      <c r="W83" s="112" t="s">
        <v>48</v>
      </c>
      <c r="X83" s="112" t="s">
        <v>49</v>
      </c>
    </row>
    <row r="84" spans="2:24" ht="14.25" customHeight="1">
      <c r="C84" s="27" t="s">
        <v>17</v>
      </c>
      <c r="D84" s="28"/>
      <c r="E84" s="29" cm="1">
        <f t="array" aca="1" ref="E84" ca="1">IF(INDIRECT(C80&amp;"!$E$41")=0,"",COUNT(INDIRECT(C80&amp;"!$E$10:$E$40")))</f>
        <v>0</v>
      </c>
      <c r="F84" s="29" cm="1">
        <f t="array" aca="1" ref="F84" ca="1">IF(INDIRECT(C80&amp;"!$E$76")=0,"",COUNT(INDIRECT(C80&amp;"!$E$45:$E$75")))</f>
        <v>0</v>
      </c>
      <c r="G84" s="29" cm="1">
        <f t="array" aca="1" ref="G84" ca="1">IF(INDIRECT(C80&amp;"!$E$111")=0,"",COUNT(INDIRECT(C80&amp;"!$E$80:$E$110")))</f>
        <v>0</v>
      </c>
      <c r="H84" s="29" cm="1">
        <f t="array" aca="1" ref="H84" ca="1">IF(INDIRECT(C80&amp;"!$E$146")=0,"",COUNT(INDIRECT(C80&amp;"!$E$115:$E$145")))</f>
        <v>0</v>
      </c>
      <c r="I84" s="29" cm="1">
        <f t="array" aca="1" ref="I84" ca="1">IF(INDIRECT(C80&amp;"!$E$181")=0,"",COUNT(INDIRECT(C80&amp;"!$E$150:$E$180")))</f>
        <v>0</v>
      </c>
      <c r="J84" s="29" cm="1">
        <f t="array" aca="1" ref="J84" ca="1">IF(INDIRECT(C80&amp;"!$E$216")=0,"",COUNT(INDIRECT(C80&amp;"!$E$185:$E$215")))</f>
        <v>0</v>
      </c>
      <c r="K84" s="29" cm="1">
        <f t="array" aca="1" ref="K84" ca="1">IF(INDIRECT(C80&amp;"!$E$251")=0,"",COUNT(INDIRECT(C80&amp;"!$E$220:$E$250")))</f>
        <v>0</v>
      </c>
      <c r="L84" s="116" cm="1">
        <f t="array" aca="1" ref="L84" ca="1">IF(INDIRECT(C80&amp;"!$E$286")=0,"",COUNT(INDIRECT(C80&amp;"!$E$255:$E$285")))</f>
        <v>0</v>
      </c>
      <c r="M84" s="29">
        <f ca="1">IF($E$9="","",SUM($E84:$L84))</f>
        <v>0</v>
      </c>
      <c r="O84" s="132" t="s">
        <v>145</v>
      </c>
      <c r="Q84" s="55" t="e" cm="1" vm="1">
        <f t="array" aca="1" ref="Q84" ca="1">INDIRECT(C80&amp;"!A" &amp; MIN(_xlfn._xlws.FILTER(ROW(INDIRECT(C80&amp;"!$B$10:$B$40")),INDIRECT(C80&amp;"!$B$10:$B$40")&lt;&gt;"")))</f>
        <v>#VALUE!</v>
      </c>
      <c r="R84" s="55" t="e" cm="1" vm="1">
        <f t="array" aca="1" ref="R84" ca="1">INDIRECT(C80&amp;"!A"&amp;MIN(_xlfn._xlws.FILTER(ROW(INDIRECT(C80&amp;"!$B$45:$B$75")),INDIRECT(C80&amp;"!$B$45:$B$75")&lt;&gt;"")))</f>
        <v>#VALUE!</v>
      </c>
      <c r="S84" s="55" t="e" cm="1" vm="1">
        <f t="array" aca="1" ref="S84" ca="1">INDIRECT(C80&amp;"!A"&amp;MIN(_xlfn._xlws.FILTER(ROW(INDIRECT(C80&amp;"!$B$80:$B$110")),INDIRECT(C80&amp;"!$B$80:$B$110")&lt;&gt;"")))</f>
        <v>#VALUE!</v>
      </c>
      <c r="T84" s="55" t="e" cm="1" vm="1">
        <f t="array" aca="1" ref="T84" ca="1">INDIRECT(C80&amp;"!A" &amp; MIN(_xlfn._xlws.FILTER(ROW(INDIRECT(C80&amp;"!$B$115:$B$145")),INDIRECT(C80&amp;"!$B$115:$B$145")&lt;&gt;"")))</f>
        <v>#VALUE!</v>
      </c>
      <c r="U84" s="55" t="e" cm="1" vm="1">
        <f t="array" aca="1" ref="U84" ca="1">INDIRECT(C80&amp;"!A" &amp; MIN(_xlfn._xlws.FILTER(ROW(INDIRECT(C80&amp;"!$B$150:$B$180")),INDIRECT(C80&amp;"!$B$150:$B$180")&lt;&gt;"")))</f>
        <v>#VALUE!</v>
      </c>
      <c r="V84" s="55" t="e" cm="1" vm="1">
        <f t="array" aca="1" ref="V84" ca="1">INDIRECT(C80&amp;"!A" &amp; MIN(_xlfn._xlws.FILTER(ROW(INDIRECT(C80&amp;"!$B$185:$B$215")),INDIRECT(C80&amp;"!$B$185:$B$215")&lt;&gt;"")))</f>
        <v>#VALUE!</v>
      </c>
      <c r="W84" s="55" t="e" cm="1" vm="1">
        <f t="array" aca="1" ref="W84" ca="1">INDIRECT(C80&amp;"!A" &amp; MIN(_xlfn._xlws.FILTER(ROW(INDIRECT(C80&amp;"!$B$220:$B$250")),INDIRECT(C80&amp;"!$B$220:$B$250")&lt;&gt;"")))</f>
        <v>#VALUE!</v>
      </c>
      <c r="X84" s="55" t="e" cm="1" vm="1">
        <f t="array" aca="1" ref="X84" ca="1">INDIRECT(C80&amp;"!A" &amp; MIN(_xlfn._xlws.FILTER(ROW(INDIRECT(C80&amp;"!$B$255:$B$285")),INDIRECT(C80&amp;"!$B$255:$B$285")&lt;&gt;"")))</f>
        <v>#VALUE!</v>
      </c>
    </row>
    <row r="85" spans="2:24" ht="14.25" customHeight="1">
      <c r="C85" s="36" t="s">
        <v>18</v>
      </c>
      <c r="D85" s="30" t="str">
        <f>IF(G80="健保等級適用者（Ａ）","報酬月額","月給")</f>
        <v>月給</v>
      </c>
      <c r="E85" s="24"/>
      <c r="F85" s="24"/>
      <c r="G85" s="24"/>
      <c r="H85" s="24"/>
      <c r="I85" s="24"/>
      <c r="J85" s="24"/>
      <c r="K85" s="24"/>
      <c r="L85" s="117"/>
      <c r="M85" s="122"/>
    </row>
    <row r="86" spans="2:24" ht="14.25" customHeight="1">
      <c r="C86" s="42"/>
      <c r="D86" s="30" t="s">
        <v>68</v>
      </c>
      <c r="E86" s="75" t="str">
        <f ca="1">IF(E87="","",IF(G80="健保等級適用者（Ａ）",IF(K80="年1～3回",MATCH(E87,等級単価一覧!G:G,0),MATCH(E87,等級単価一覧!F:F,0)),MATCH(E87,等級単価一覧!L:L,0))-10)</f>
        <v/>
      </c>
      <c r="F86" s="75" t="str">
        <f ca="1">IF(F87="","",IF(G80="健保等級適用者（Ａ）",IF(K80="年1～3回",MATCH(F87,等級単価一覧!G:G,0),MATCH(F87,等級単価一覧!F:F,0)),MATCH(F87,等級単価一覧!L:L,0))-10)</f>
        <v/>
      </c>
      <c r="G86" s="75" t="str">
        <f ca="1">IF(G87="","",IF(G80="健保等級適用者（Ａ）",IF(K80="年1～3回",MATCH(G87,等級単価一覧!G:G,0),MATCH(G87,等級単価一覧!F:F,0)),MATCH(G87,等級単価一覧!L:L,0))-10)</f>
        <v/>
      </c>
      <c r="H86" s="75" t="str">
        <f ca="1">IF(H87="","",IF(G80="健保等級適用者（Ａ）",IF(K80="年1～3回",MATCH(H87,等級単価一覧!G:G,0),MATCH(H87,等級単価一覧!F:F,0)),MATCH(H87,等級単価一覧!L:L,0))-10)</f>
        <v/>
      </c>
      <c r="I86" s="75" t="str">
        <f ca="1">IF(I87="","",IF(G80="健保等級適用者（Ａ）",IF(K80="年1～3回",MATCH(I87,等級単価一覧!G:G,0),MATCH(I87,等級単価一覧!F:F,0)),MATCH(I87,等級単価一覧!L:L,0))-10)</f>
        <v/>
      </c>
      <c r="J86" s="75" t="str">
        <f ca="1">IF(J87="","",IF(G80="健保等級適用者（Ａ）",IF(K80="年1～3回",MATCH(J87,等級単価一覧!G:G,0),MATCH(J87,等級単価一覧!F:F,0)),MATCH(J87,等級単価一覧!L:L,0))-10)</f>
        <v/>
      </c>
      <c r="K86" s="75" t="str">
        <f ca="1">IF(K87="","",IF(G80="健保等級適用者（Ａ）",IF(K80="年1～3回",MATCH(K87,等級単価一覧!G:G,0),MATCH(K87,等級単価一覧!F:F,0)),MATCH(K87,等級単価一覧!L:L,0))-10)</f>
        <v/>
      </c>
      <c r="L86" s="118" t="str">
        <f ca="1">IF(L87="","",IF(G80="健保等級適用者（Ａ）",IF(K80="年1～3回",MATCH(L87,等級単価一覧!G:G,0),MATCH(L87,等級単価一覧!F:F,0)),MATCH(L87,等級単価一覧!L:L,0))-10)</f>
        <v/>
      </c>
      <c r="M86" s="122"/>
    </row>
    <row r="87" spans="2:24" ht="14.25" customHeight="1">
      <c r="C87" s="42"/>
      <c r="D87" s="23" t="s">
        <v>20</v>
      </c>
      <c r="E87" s="41" t="str" cm="1">
        <f t="array" aca="1" ref="E87" ca="1">IF(AND(Q80="○",R80="○",S80="○"),IFERROR(IF(G80="健保等級適用者（Ａ）",IF(K80="年1～3回",VLOOKUP(E85,等級単価一覧!$B$11:$G$60,6,FALSE),VLOOKUP(E85,等級単価一覧!$B$11:$G$60,5,FALSE)),INDIRECT("等級単価一覧!L"&amp;MATCH(MAX(_xlfn._xlws.FILTER(等級単価一覧!$H$11:$H$60,等級単価一覧!$H$11:$H$60&lt;=E85)),等級単価一覧!H:H,0))),""),"")</f>
        <v/>
      </c>
      <c r="F87" s="41" t="str" cm="1">
        <f t="array" aca="1" ref="F87" ca="1">IF(AND(Q80="○",R80="○",S80="○"),IFERROR(IF(G80="健保等級適用者（Ａ）",IF(K80="年1～3回",VLOOKUP(F85,等級単価一覧!$B$11:$G$60,6,FALSE),VLOOKUP(F85,等級単価一覧!$B$11:$G$60,5,FALSE)),INDIRECT("等級単価一覧!L"&amp;MATCH(MAX(_xlfn._xlws.FILTER(等級単価一覧!$H$11:$H$60,等級単価一覧!$H$11:$H$60&lt;=F85)),等級単価一覧!H:H,0))),""),"")</f>
        <v/>
      </c>
      <c r="G87" s="41" t="str" cm="1">
        <f t="array" aca="1" ref="G87" ca="1">IF(AND(Q80="○",R80="○",S80="○"),IFERROR(IF(G80="健保等級適用者（Ａ）",IF(K80="年1～3回",VLOOKUP(G85,等級単価一覧!$B$11:$G$60,6,FALSE),VLOOKUP(G85,等級単価一覧!$B$11:$G$60,5,FALSE)),INDIRECT("等級単価一覧!L"&amp;MATCH(MAX(_xlfn._xlws.FILTER(等級単価一覧!$H$11:$H$60,等級単価一覧!$H$11:$H$60&lt;=G85)),等級単価一覧!H:H,0))),""),"")</f>
        <v/>
      </c>
      <c r="H87" s="41" t="str" cm="1">
        <f t="array" aca="1" ref="H87" ca="1">IF(AND(Q80="○",R80="○",S80="○"),IFERROR(IF(G80="健保等級適用者（Ａ）",IF(K80="年1～3回",VLOOKUP(H85,等級単価一覧!$B$11:$G$60,6,FALSE),VLOOKUP(H85,等級単価一覧!$B$11:$G$60,5,FALSE)),INDIRECT("等級単価一覧!L"&amp;MATCH(MAX(_xlfn._xlws.FILTER(等級単価一覧!$H$11:$H$60,等級単価一覧!$H$11:$H$60&lt;=H85)),等級単価一覧!H:H,0))),""),"")</f>
        <v/>
      </c>
      <c r="I87" s="41" t="str" cm="1">
        <f t="array" aca="1" ref="I87" ca="1">IF(AND(Q80="○",R80="○",S80="○"),IFERROR(IF(G80="健保等級適用者（Ａ）",IF(K80="年1～3回",VLOOKUP(I85,等級単価一覧!$B$11:$G$60,6,FALSE),VLOOKUP(I85,等級単価一覧!$B$11:$G$60,5,FALSE)),INDIRECT("等級単価一覧!L"&amp;MATCH(MAX(_xlfn._xlws.FILTER(等級単価一覧!$H$11:$H$60,等級単価一覧!$H$11:$H$60&lt;=I85)),等級単価一覧!H:H,0))),""),"")</f>
        <v/>
      </c>
      <c r="J87" s="41" t="str" cm="1">
        <f t="array" aca="1" ref="J87" ca="1">IF(AND(Q80="○",R80="○",S80="○"),IFERROR(IF(G80="健保等級適用者（Ａ）",IF(K80="年1～3回",VLOOKUP(J85,等級単価一覧!$B$11:$G$60,6,FALSE),VLOOKUP(J85,等級単価一覧!$B$11:$G$60,5,FALSE)),INDIRECT("等級単価一覧!L"&amp;MATCH(MAX(_xlfn._xlws.FILTER(等級単価一覧!$H$11:$H$60,等級単価一覧!$H$11:$H$60&lt;=J85)),等級単価一覧!H:H,0))),""),"")</f>
        <v/>
      </c>
      <c r="K87" s="41" t="str" cm="1">
        <f t="array" aca="1" ref="K87" ca="1">IF(AND(Q80="○",R80="○",S80="○"),IFERROR(IF(G80="健保等級適用者（Ａ）",IF(K80="年1～3回",VLOOKUP(K85,等級単価一覧!$B$11:$G$60,6,FALSE),VLOOKUP(K85,等級単価一覧!$B$11:$G$60,5,FALSE)),INDIRECT("等級単価一覧!L"&amp;MATCH(MAX(_xlfn._xlws.FILTER(等級単価一覧!$H$11:$H$60,等級単価一覧!$H$11:$H$60&lt;=K85)),等級単価一覧!H:H,0))),""),"")</f>
        <v/>
      </c>
      <c r="L87" s="119" t="str" cm="1">
        <f t="array" aca="1" ref="L87" ca="1">IF(AND(Q80="○",R80="○",S80="○"),IFERROR(IF(G80="健保等級適用者（Ａ）",IF(K80="年1～3回",VLOOKUP(L85,等級単価一覧!$B$11:$G$60,6,FALSE),VLOOKUP(L85,等級単価一覧!$B$11:$G$60,5,FALSE)),INDIRECT("等級単価一覧!L"&amp;MATCH(MAX(_xlfn._xlws.FILTER(等級単価一覧!$H$11:$H$60,等級単価一覧!$H$11:$H$60&lt;=L85)),等級単価一覧!H:H,0))),""),"")</f>
        <v/>
      </c>
      <c r="M87" s="122"/>
    </row>
    <row r="88" spans="2:24" ht="14.25" customHeight="1">
      <c r="C88" s="43"/>
      <c r="D88" s="36" t="s">
        <v>21</v>
      </c>
      <c r="E88" s="37" t="str" cm="1">
        <f t="array" aca="1" ref="E88" ca="1">IF(INDIRECT(C80&amp;"!$E$41")=0,"",INDIRECT(C80&amp;"!$E$41"))</f>
        <v/>
      </c>
      <c r="F88" s="37" t="str" cm="1">
        <f t="array" aca="1" ref="F88" ca="1">IF(INDIRECT(C80&amp;"!$E$76")=0,"",INDIRECT(C80&amp;"!$E$76"))</f>
        <v/>
      </c>
      <c r="G88" s="37" t="str" cm="1">
        <f t="array" aca="1" ref="G88" ca="1">IF(INDIRECT(C80&amp;"!$E$111")=0,"",INDIRECT(C80&amp;"!$E$111"))</f>
        <v/>
      </c>
      <c r="H88" s="37" t="str" cm="1">
        <f t="array" aca="1" ref="H88" ca="1">IF(INDIRECT(C80&amp;"!$E$146")=0,"",INDIRECT(C80&amp;"!$E$146"))</f>
        <v/>
      </c>
      <c r="I88" s="37" t="str" cm="1">
        <f t="array" aca="1" ref="I88" ca="1">IF(INDIRECT(C80&amp;"!$E$181")=0,"",INDIRECT(C80&amp;"!$E$181"))</f>
        <v/>
      </c>
      <c r="J88" s="37" t="str" cm="1">
        <f t="array" aca="1" ref="J88" ca="1">IF(INDIRECT(C80&amp;"!$E$216")=0,"",INDIRECT(C80&amp;"!$E$216"))</f>
        <v/>
      </c>
      <c r="K88" s="37" t="str" cm="1">
        <f t="array" aca="1" ref="K88" ca="1">IF(INDIRECT(C80&amp;"!$E$251")=0,"",INDIRECT(C80&amp;"!$E$251"))</f>
        <v/>
      </c>
      <c r="L88" s="120" t="str" cm="1">
        <f t="array" aca="1" ref="L88" ca="1">IF(INDIRECT(C80&amp;"!$E$286")=0,"",INDIRECT(C80&amp;"!$E$286"))</f>
        <v/>
      </c>
      <c r="M88" s="37" t="str">
        <f ca="1">IF(E88="","",SUM($E88:$L88))</f>
        <v/>
      </c>
    </row>
    <row r="89" spans="2:24" ht="14.25" customHeight="1">
      <c r="C89" s="43"/>
      <c r="D89" s="36" t="s">
        <v>91</v>
      </c>
      <c r="E89" s="53" t="str">
        <f ca="1">IF(OR(E87="",E88=""),"",ROUNDDOWN(E87*E88*24,0))</f>
        <v/>
      </c>
      <c r="F89" s="53" t="str">
        <f t="shared" ref="F89:L89" ca="1" si="49">IF(OR(F87="",F88=""),"",ROUNDDOWN(F87*F88*24,0))</f>
        <v/>
      </c>
      <c r="G89" s="53" t="str">
        <f t="shared" ca="1" si="49"/>
        <v/>
      </c>
      <c r="H89" s="53" t="str">
        <f t="shared" ca="1" si="49"/>
        <v/>
      </c>
      <c r="I89" s="53" t="str">
        <f t="shared" ca="1" si="49"/>
        <v/>
      </c>
      <c r="J89" s="53" t="str">
        <f t="shared" ca="1" si="49"/>
        <v/>
      </c>
      <c r="K89" s="53" t="str">
        <f t="shared" ca="1" si="49"/>
        <v/>
      </c>
      <c r="L89" s="53" t="str">
        <f t="shared" ca="1" si="49"/>
        <v/>
      </c>
      <c r="M89" s="123">
        <f ca="1">SUM(E89:L89)</f>
        <v>0</v>
      </c>
      <c r="Q89" s="26" t="str">
        <f t="shared" ref="Q89" ca="1" si="50">IF(OR(E87="",E88=""),"", TEXT(E87,"#,###円") &amp; "×" &amp; TEXT(E88,"[h]:mm時間;@") &amp; "=" &amp; TEXT(E89,"#,###円"))</f>
        <v/>
      </c>
      <c r="R89" s="26" t="str">
        <f t="shared" ref="R89" ca="1" si="51">IF(OR(F87="",F88=""),"", TEXT(F87,"#,###円") &amp; "×" &amp; TEXT(F88,"[h]:mm時間;@") &amp; "=" &amp; TEXT(F89,"#,###円"))</f>
        <v/>
      </c>
      <c r="S89" s="26" t="str">
        <f t="shared" ref="S89" ca="1" si="52">IF(OR(G87="",G88=""),"", TEXT(G87,"#,###円") &amp; "×" &amp; TEXT(G88,"[h]:mm時間;@") &amp; "=" &amp; TEXT(G89,"#,###円"))</f>
        <v/>
      </c>
      <c r="T89" s="26" t="str">
        <f t="shared" ref="T89" ca="1" si="53">IF(OR(H87="",H88=""),"", TEXT(H87,"#,###円") &amp; "×" &amp; TEXT(H88,"[h]:mm時間;@") &amp; "=" &amp; TEXT(H89,"#,###円"))</f>
        <v/>
      </c>
      <c r="U89" s="26" t="str">
        <f t="shared" ref="U89" ca="1" si="54">IF(OR(I87="",I88=""),"", TEXT(I87,"#,###円") &amp; "×" &amp; TEXT(I88,"[h]:mm時間;@") &amp; "=" &amp; TEXT(I89,"#,###円"))</f>
        <v/>
      </c>
      <c r="V89" s="26" t="str">
        <f t="shared" ref="V89" ca="1" si="55">IF(OR(J87="",J88=""),"", TEXT(J87,"#,###円") &amp; "×" &amp; TEXT(J88,"[h]:mm時間;@") &amp; "=" &amp; TEXT(J89,"#,###円"))</f>
        <v/>
      </c>
      <c r="W89" s="26" t="str">
        <f t="shared" ref="W89" ca="1" si="56">IF(OR(K87="",K88=""),"", TEXT(K87,"#,###円") &amp; "×" &amp; TEXT(K88,"[h]:mm時間;@") &amp; "=" &amp; TEXT(K89,"#,###円"))</f>
        <v/>
      </c>
      <c r="X89" s="26" t="str">
        <f ca="1">IF(OR(L87="",K88=""),"", TEXT(L87,"#,###円") &amp; "×" &amp; TEXT(L88,"[h]:mm時間;@") &amp; "=" &amp; TEXT(L89,"#,###円"))</f>
        <v/>
      </c>
    </row>
    <row r="90" spans="2:24" ht="14.25" customHeight="1">
      <c r="C90" s="36" t="s">
        <v>74</v>
      </c>
      <c r="D90" s="46" t="s">
        <v>75</v>
      </c>
      <c r="E90" s="47"/>
      <c r="F90" s="48"/>
      <c r="G90" s="48"/>
      <c r="H90" s="48"/>
      <c r="I90" s="48"/>
      <c r="J90" s="48"/>
      <c r="K90" s="48"/>
      <c r="L90" s="47"/>
      <c r="M90" s="124">
        <f>SUM(E90:L90)</f>
        <v>0</v>
      </c>
      <c r="Q90" s="26" t="str">
        <f t="shared" ref="Q90:X90" si="57">IF(E90="",""," / 自己負担：" &amp; TEXT(E90,"#,###円")) &amp; IF(E91="",""," ※" &amp;E91)</f>
        <v/>
      </c>
      <c r="R90" s="26" t="str">
        <f t="shared" si="57"/>
        <v/>
      </c>
      <c r="S90" s="26" t="str">
        <f t="shared" si="57"/>
        <v/>
      </c>
      <c r="T90" s="26" t="str">
        <f t="shared" si="57"/>
        <v/>
      </c>
      <c r="U90" s="26" t="str">
        <f t="shared" si="57"/>
        <v/>
      </c>
      <c r="V90" s="26" t="str">
        <f t="shared" si="57"/>
        <v/>
      </c>
      <c r="W90" s="26" t="str">
        <f t="shared" si="57"/>
        <v/>
      </c>
      <c r="X90" s="26" t="str">
        <f t="shared" si="57"/>
        <v/>
      </c>
    </row>
    <row r="91" spans="2:24" ht="34.5" customHeight="1" thickBot="1">
      <c r="C91" s="49" t="s">
        <v>76</v>
      </c>
      <c r="D91" s="50" t="s">
        <v>77</v>
      </c>
      <c r="E91" s="51"/>
      <c r="F91" s="51"/>
      <c r="G91" s="51"/>
      <c r="H91" s="51"/>
      <c r="I91" s="51"/>
      <c r="J91" s="51"/>
      <c r="K91" s="51"/>
      <c r="L91" s="51"/>
      <c r="M91" s="122"/>
      <c r="O91" s="1" t="s">
        <v>78</v>
      </c>
    </row>
    <row r="92" spans="2:24" ht="14.25" customHeight="1" thickTop="1">
      <c r="C92" s="44"/>
      <c r="D92" s="38" t="s">
        <v>22</v>
      </c>
      <c r="E92" s="39" t="str">
        <f ca="1">IFERROR(IF(E89-E90=0,"",E89-E90),"")</f>
        <v/>
      </c>
      <c r="F92" s="39" t="str">
        <f t="shared" ref="F92:L92" ca="1" si="58">IFERROR(IF(F89-F90=0,"",F89-F90),"")</f>
        <v/>
      </c>
      <c r="G92" s="39" t="str">
        <f t="shared" ca="1" si="58"/>
        <v/>
      </c>
      <c r="H92" s="39" t="str">
        <f t="shared" ca="1" si="58"/>
        <v/>
      </c>
      <c r="I92" s="39" t="str">
        <f t="shared" ca="1" si="58"/>
        <v/>
      </c>
      <c r="J92" s="39" t="str">
        <f t="shared" ca="1" si="58"/>
        <v/>
      </c>
      <c r="K92" s="39" t="str">
        <f t="shared" ca="1" si="58"/>
        <v/>
      </c>
      <c r="L92" s="121" t="str">
        <f t="shared" ca="1" si="58"/>
        <v/>
      </c>
      <c r="M92" s="39" t="str">
        <f ca="1">IF(E92="","",SUM(E92:L92))</f>
        <v/>
      </c>
      <c r="Q92" s="56" t="str">
        <f ca="1">Q89&amp;Q90</f>
        <v/>
      </c>
      <c r="R92" s="56" t="str">
        <f t="shared" ref="R92:X92" ca="1" si="59">R89&amp;R90</f>
        <v/>
      </c>
      <c r="S92" s="56" t="str">
        <f t="shared" ca="1" si="59"/>
        <v/>
      </c>
      <c r="T92" s="56" t="str">
        <f t="shared" ca="1" si="59"/>
        <v/>
      </c>
      <c r="U92" s="56" t="str">
        <f t="shared" ca="1" si="59"/>
        <v/>
      </c>
      <c r="V92" s="56" t="str">
        <f t="shared" ca="1" si="59"/>
        <v/>
      </c>
      <c r="W92" s="56" t="str">
        <f t="shared" ca="1" si="59"/>
        <v/>
      </c>
      <c r="X92" s="56" t="str">
        <f t="shared" ca="1" si="59"/>
        <v/>
      </c>
    </row>
    <row r="93" spans="2:24" ht="15" thickBot="1">
      <c r="B93" s="32"/>
      <c r="C93" s="32"/>
      <c r="D93" s="32"/>
      <c r="E93" s="32"/>
      <c r="F93" s="32"/>
      <c r="G93" s="32"/>
      <c r="H93" s="32"/>
      <c r="I93" s="32"/>
      <c r="J93" s="32"/>
      <c r="K93" s="32"/>
      <c r="L93" s="32"/>
      <c r="M93" s="32"/>
    </row>
    <row r="94" spans="2:24">
      <c r="Q94" s="1" t="s">
        <v>88</v>
      </c>
      <c r="R94" s="1" t="s">
        <v>89</v>
      </c>
      <c r="S94" s="1" t="s">
        <v>90</v>
      </c>
    </row>
    <row r="95" spans="2:24" ht="14.25" customHeight="1">
      <c r="B95" s="45">
        <f>B80+1</f>
        <v>7</v>
      </c>
      <c r="C95" s="35" t="str">
        <f>HYPERLINK("#日誌"&amp;B95&amp;"!B10","日誌"&amp;B95)</f>
        <v>日誌7</v>
      </c>
      <c r="D95" s="127" t="s">
        <v>106</v>
      </c>
      <c r="E95" s="130"/>
      <c r="F95" s="127" t="s">
        <v>73</v>
      </c>
      <c r="G95" s="52"/>
      <c r="H95" s="127" t="s">
        <v>83</v>
      </c>
      <c r="I95" s="25"/>
      <c r="J95" s="127" t="s">
        <v>15</v>
      </c>
      <c r="K95" s="25"/>
      <c r="M95" s="54" t="str">
        <f>HYPERLINK("#①人件費!C"&amp;9*B95,"経費支出管理表へ")</f>
        <v>経費支出管理表へ</v>
      </c>
      <c r="O95" s="125" t="str">
        <f>IF(AND(G95="健保等級適用者以外の者（Ｂ）",OR(I95="日額",I95="時給")),"健保等級適用者以外の者（Ｂ）かつ給与形態が「"&amp;I95&amp;"」の場合、等級単価を適用しません。補助金事務局へお問い合わせ頂き、個別単価を適用してください。","")</f>
        <v/>
      </c>
      <c r="Q95" s="1" t="str">
        <f>IF(G95="","×","○")</f>
        <v>×</v>
      </c>
      <c r="R95" s="1" t="str">
        <f>IF(G95="健保等級適用者（Ａ）","○",IF(AND(G95="健保等級適用者以外の者（Ｂ）",I95=""),"×",IF(OR(I95="年額",I95="月額"),"○","")))</f>
        <v/>
      </c>
      <c r="S95" s="1" t="str">
        <f>IF(AND(G95="健保等級適用者（Ａ）",K95=""),"×","○")</f>
        <v>○</v>
      </c>
    </row>
    <row r="96" spans="2:24" ht="14.25" customHeight="1">
      <c r="C96" s="95"/>
      <c r="D96" s="94"/>
      <c r="F96" s="127" t="s">
        <v>115</v>
      </c>
      <c r="G96" s="25"/>
      <c r="H96" s="127" t="s">
        <v>116</v>
      </c>
      <c r="I96" s="25"/>
    </row>
    <row r="97" spans="2:24" ht="7.5" customHeight="1">
      <c r="C97" s="26"/>
      <c r="D97" s="26"/>
      <c r="E97" s="26"/>
      <c r="F97" s="26"/>
      <c r="G97" s="34" t="e">
        <f>VLOOKUP(G96,リスト!F:G,2,FALSE)</f>
        <v>#N/A</v>
      </c>
      <c r="H97" s="26"/>
      <c r="I97" s="34"/>
      <c r="J97" s="26"/>
      <c r="K97" s="26"/>
      <c r="L97" s="26"/>
      <c r="M97" s="26"/>
    </row>
    <row r="98" spans="2:24" ht="14.25" customHeight="1">
      <c r="C98" s="40"/>
      <c r="D98" s="111"/>
      <c r="E98" s="112" t="s">
        <v>42</v>
      </c>
      <c r="F98" s="112" t="s">
        <v>43</v>
      </c>
      <c r="G98" s="112" t="s">
        <v>44</v>
      </c>
      <c r="H98" s="112" t="s">
        <v>45</v>
      </c>
      <c r="I98" s="112" t="s">
        <v>46</v>
      </c>
      <c r="J98" s="112" t="s">
        <v>47</v>
      </c>
      <c r="K98" s="112" t="s">
        <v>48</v>
      </c>
      <c r="L98" s="112" t="s">
        <v>49</v>
      </c>
      <c r="M98" s="113" t="s">
        <v>11</v>
      </c>
      <c r="Q98" s="112" t="s">
        <v>42</v>
      </c>
      <c r="R98" s="112" t="s">
        <v>43</v>
      </c>
      <c r="S98" s="112" t="s">
        <v>44</v>
      </c>
      <c r="T98" s="112" t="s">
        <v>45</v>
      </c>
      <c r="U98" s="112" t="s">
        <v>46</v>
      </c>
      <c r="V98" s="112" t="s">
        <v>47</v>
      </c>
      <c r="W98" s="112" t="s">
        <v>48</v>
      </c>
      <c r="X98" s="112" t="s">
        <v>49</v>
      </c>
    </row>
    <row r="99" spans="2:24" ht="14.25" customHeight="1">
      <c r="C99" s="27" t="s">
        <v>17</v>
      </c>
      <c r="D99" s="28"/>
      <c r="E99" s="29" cm="1">
        <f t="array" aca="1" ref="E99" ca="1">IF(INDIRECT(C95&amp;"!$E$41")=0,"",COUNT(INDIRECT(C95&amp;"!$E$10:$E$40")))</f>
        <v>0</v>
      </c>
      <c r="F99" s="29" cm="1">
        <f t="array" aca="1" ref="F99" ca="1">IF(INDIRECT(C95&amp;"!$E$76")=0,"",COUNT(INDIRECT(C95&amp;"!$E$45:$E$75")))</f>
        <v>0</v>
      </c>
      <c r="G99" s="29" cm="1">
        <f t="array" aca="1" ref="G99" ca="1">IF(INDIRECT(C95&amp;"!$E$111")=0,"",COUNT(INDIRECT(C95&amp;"!$E$80:$E$110")))</f>
        <v>0</v>
      </c>
      <c r="H99" s="29" cm="1">
        <f t="array" aca="1" ref="H99" ca="1">IF(INDIRECT(C95&amp;"!$E$146")=0,"",COUNT(INDIRECT(C95&amp;"!$E$115:$E$145")))</f>
        <v>0</v>
      </c>
      <c r="I99" s="29" cm="1">
        <f t="array" aca="1" ref="I99" ca="1">IF(INDIRECT(C95&amp;"!$E$181")=0,"",COUNT(INDIRECT(C95&amp;"!$E$150:$E$180")))</f>
        <v>0</v>
      </c>
      <c r="J99" s="29" cm="1">
        <f t="array" aca="1" ref="J99" ca="1">IF(INDIRECT(C95&amp;"!$E$216")=0,"",COUNT(INDIRECT(C95&amp;"!$E$185:$E$215")))</f>
        <v>0</v>
      </c>
      <c r="K99" s="29" cm="1">
        <f t="array" aca="1" ref="K99" ca="1">IF(INDIRECT(C95&amp;"!$E$251")=0,"",COUNT(INDIRECT(C95&amp;"!$E$220:$E$250")))</f>
        <v>0</v>
      </c>
      <c r="L99" s="116" cm="1">
        <f t="array" aca="1" ref="L99" ca="1">IF(INDIRECT(C95&amp;"!$E$286")=0,"",COUNT(INDIRECT(C95&amp;"!$E$255:$E$285")))</f>
        <v>0</v>
      </c>
      <c r="M99" s="29">
        <f ca="1">IF($E$9="","",SUM($E99:$L99))</f>
        <v>0</v>
      </c>
      <c r="O99" s="132" t="s">
        <v>145</v>
      </c>
      <c r="Q99" s="55" t="e" cm="1" vm="1">
        <f t="array" aca="1" ref="Q99" ca="1">INDIRECT(C95&amp;"!A" &amp; MIN(_xlfn._xlws.FILTER(ROW(INDIRECT(C95&amp;"!$B$10:$B$40")),INDIRECT(C95&amp;"!$B$10:$B$40")&lt;&gt;"")))</f>
        <v>#VALUE!</v>
      </c>
      <c r="R99" s="55" t="e" cm="1" vm="1">
        <f t="array" aca="1" ref="R99" ca="1">INDIRECT(C95&amp;"!A"&amp;MIN(_xlfn._xlws.FILTER(ROW(INDIRECT(C95&amp;"!$B$45:$B$75")),INDIRECT(C95&amp;"!$B$45:$B$75")&lt;&gt;"")))</f>
        <v>#VALUE!</v>
      </c>
      <c r="S99" s="55" t="e" cm="1" vm="1">
        <f t="array" aca="1" ref="S99" ca="1">INDIRECT(C95&amp;"!A"&amp;MIN(_xlfn._xlws.FILTER(ROW(INDIRECT(C95&amp;"!$B$80:$B$110")),INDIRECT(C95&amp;"!$B$80:$B$110")&lt;&gt;"")))</f>
        <v>#VALUE!</v>
      </c>
      <c r="T99" s="55" t="e" cm="1" vm="1">
        <f t="array" aca="1" ref="T99" ca="1">INDIRECT(C95&amp;"!A" &amp; MIN(_xlfn._xlws.FILTER(ROW(INDIRECT(C95&amp;"!$B$115:$B$145")),INDIRECT(C95&amp;"!$B$115:$B$145")&lt;&gt;"")))</f>
        <v>#VALUE!</v>
      </c>
      <c r="U99" s="55" t="e" cm="1" vm="1">
        <f t="array" aca="1" ref="U99" ca="1">INDIRECT(C95&amp;"!A" &amp; MIN(_xlfn._xlws.FILTER(ROW(INDIRECT(C95&amp;"!$B$150:$B$180")),INDIRECT(C95&amp;"!$B$150:$B$180")&lt;&gt;"")))</f>
        <v>#VALUE!</v>
      </c>
      <c r="V99" s="55" t="e" cm="1" vm="1">
        <f t="array" aca="1" ref="V99" ca="1">INDIRECT(C95&amp;"!A" &amp; MIN(_xlfn._xlws.FILTER(ROW(INDIRECT(C95&amp;"!$B$185:$B$215")),INDIRECT(C95&amp;"!$B$185:$B$215")&lt;&gt;"")))</f>
        <v>#VALUE!</v>
      </c>
      <c r="W99" s="55" t="e" cm="1" vm="1">
        <f t="array" aca="1" ref="W99" ca="1">INDIRECT(C95&amp;"!A" &amp; MIN(_xlfn._xlws.FILTER(ROW(INDIRECT(C95&amp;"!$B$220:$B$250")),INDIRECT(C95&amp;"!$B$220:$B$250")&lt;&gt;"")))</f>
        <v>#VALUE!</v>
      </c>
      <c r="X99" s="55" t="e" cm="1" vm="1">
        <f t="array" aca="1" ref="X99" ca="1">INDIRECT(C95&amp;"!A" &amp; MIN(_xlfn._xlws.FILTER(ROW(INDIRECT(C95&amp;"!$B$255:$B$285")),INDIRECT(C95&amp;"!$B$255:$B$285")&lt;&gt;"")))</f>
        <v>#VALUE!</v>
      </c>
    </row>
    <row r="100" spans="2:24" ht="14.25" customHeight="1">
      <c r="C100" s="36" t="s">
        <v>18</v>
      </c>
      <c r="D100" s="30" t="str">
        <f>IF(G95="健保等級適用者（Ａ）","報酬月額","月給")</f>
        <v>月給</v>
      </c>
      <c r="E100" s="24"/>
      <c r="F100" s="24"/>
      <c r="G100" s="24"/>
      <c r="H100" s="24"/>
      <c r="I100" s="24"/>
      <c r="J100" s="24"/>
      <c r="K100" s="24"/>
      <c r="L100" s="117"/>
      <c r="M100" s="122"/>
    </row>
    <row r="101" spans="2:24" ht="14.25" customHeight="1">
      <c r="C101" s="42"/>
      <c r="D101" s="30" t="s">
        <v>68</v>
      </c>
      <c r="E101" s="75" t="str">
        <f ca="1">IF(E102="","",IF(G95="健保等級適用者（Ａ）",IF(K95="年1～3回",MATCH(E102,等級単価一覧!G:G,0),MATCH(E102,等級単価一覧!F:F,0)),MATCH(E102,等級単価一覧!L:L,0))-10)</f>
        <v/>
      </c>
      <c r="F101" s="75" t="str">
        <f ca="1">IF(F102="","",IF(G95="健保等級適用者（Ａ）",IF(K95="年1～3回",MATCH(F102,等級単価一覧!G:G,0),MATCH(F102,等級単価一覧!F:F,0)),MATCH(F102,等級単価一覧!L:L,0))-10)</f>
        <v/>
      </c>
      <c r="G101" s="75" t="str">
        <f ca="1">IF(G102="","",IF(G95="健保等級適用者（Ａ）",IF(K95="年1～3回",MATCH(G102,等級単価一覧!G:G,0),MATCH(G102,等級単価一覧!F:F,0)),MATCH(G102,等級単価一覧!L:L,0))-10)</f>
        <v/>
      </c>
      <c r="H101" s="75" t="str">
        <f ca="1">IF(H102="","",IF(G95="健保等級適用者（Ａ）",IF(K95="年1～3回",MATCH(H102,等級単価一覧!G:G,0),MATCH(H102,等級単価一覧!F:F,0)),MATCH(H102,等級単価一覧!L:L,0))-10)</f>
        <v/>
      </c>
      <c r="I101" s="75" t="str">
        <f ca="1">IF(I102="","",IF(G95="健保等級適用者（Ａ）",IF(K95="年1～3回",MATCH(I102,等級単価一覧!G:G,0),MATCH(I102,等級単価一覧!F:F,0)),MATCH(I102,等級単価一覧!L:L,0))-10)</f>
        <v/>
      </c>
      <c r="J101" s="75" t="str">
        <f ca="1">IF(J102="","",IF(G95="健保等級適用者（Ａ）",IF(K95="年1～3回",MATCH(J102,等級単価一覧!G:G,0),MATCH(J102,等級単価一覧!F:F,0)),MATCH(J102,等級単価一覧!L:L,0))-10)</f>
        <v/>
      </c>
      <c r="K101" s="75" t="str">
        <f ca="1">IF(K102="","",IF(G95="健保等級適用者（Ａ）",IF(K95="年1～3回",MATCH(K102,等級単価一覧!G:G,0),MATCH(K102,等級単価一覧!F:F,0)),MATCH(K102,等級単価一覧!L:L,0))-10)</f>
        <v/>
      </c>
      <c r="L101" s="118" t="str">
        <f ca="1">IF(L102="","",IF(G95="健保等級適用者（Ａ）",IF(K95="年1～3回",MATCH(L102,等級単価一覧!G:G,0),MATCH(L102,等級単価一覧!F:F,0)),MATCH(L102,等級単価一覧!L:L,0))-10)</f>
        <v/>
      </c>
      <c r="M101" s="122"/>
    </row>
    <row r="102" spans="2:24" ht="14.25" customHeight="1">
      <c r="C102" s="42"/>
      <c r="D102" s="23" t="s">
        <v>20</v>
      </c>
      <c r="E102" s="41" t="str" cm="1">
        <f t="array" aca="1" ref="E102" ca="1">IF(AND(Q95="○",R95="○",S95="○"),IFERROR(IF(G95="健保等級適用者（Ａ）",IF(K95="年1～3回",VLOOKUP(E100,等級単価一覧!$B$11:$G$60,6,FALSE),VLOOKUP(E100,等級単価一覧!$B$11:$G$60,5,FALSE)),INDIRECT("等級単価一覧!L"&amp;MATCH(MAX(_xlfn._xlws.FILTER(等級単価一覧!$H$11:$H$60,等級単価一覧!$H$11:$H$60&lt;=E100)),等級単価一覧!H:H,0))),""),"")</f>
        <v/>
      </c>
      <c r="F102" s="41" t="str" cm="1">
        <f t="array" aca="1" ref="F102" ca="1">IF(AND(Q95="○",R95="○",S95="○"),IFERROR(IF(G95="健保等級適用者（Ａ）",IF(K95="年1～3回",VLOOKUP(F100,等級単価一覧!$B$11:$G$60,6,FALSE),VLOOKUP(F100,等級単価一覧!$B$11:$G$60,5,FALSE)),INDIRECT("等級単価一覧!L"&amp;MATCH(MAX(_xlfn._xlws.FILTER(等級単価一覧!$H$11:$H$60,等級単価一覧!$H$11:$H$60&lt;=F100)),等級単価一覧!H:H,0))),""),"")</f>
        <v/>
      </c>
      <c r="G102" s="41" t="str" cm="1">
        <f t="array" aca="1" ref="G102" ca="1">IF(AND(Q95="○",R95="○",S95="○"),IFERROR(IF(G95="健保等級適用者（Ａ）",IF(K95="年1～3回",VLOOKUP(G100,等級単価一覧!$B$11:$G$60,6,FALSE),VLOOKUP(G100,等級単価一覧!$B$11:$G$60,5,FALSE)),INDIRECT("等級単価一覧!L"&amp;MATCH(MAX(_xlfn._xlws.FILTER(等級単価一覧!$H$11:$H$60,等級単価一覧!$H$11:$H$60&lt;=G100)),等級単価一覧!H:H,0))),""),"")</f>
        <v/>
      </c>
      <c r="H102" s="41" t="str" cm="1">
        <f t="array" aca="1" ref="H102" ca="1">IF(AND(Q95="○",R95="○",S95="○"),IFERROR(IF(G95="健保等級適用者（Ａ）",IF(K95="年1～3回",VLOOKUP(H100,等級単価一覧!$B$11:$G$60,6,FALSE),VLOOKUP(H100,等級単価一覧!$B$11:$G$60,5,FALSE)),INDIRECT("等級単価一覧!L"&amp;MATCH(MAX(_xlfn._xlws.FILTER(等級単価一覧!$H$11:$H$60,等級単価一覧!$H$11:$H$60&lt;=H100)),等級単価一覧!H:H,0))),""),"")</f>
        <v/>
      </c>
      <c r="I102" s="41" t="str" cm="1">
        <f t="array" aca="1" ref="I102" ca="1">IF(AND(Q95="○",R95="○",S95="○"),IFERROR(IF(G95="健保等級適用者（Ａ）",IF(K95="年1～3回",VLOOKUP(I100,等級単価一覧!$B$11:$G$60,6,FALSE),VLOOKUP(I100,等級単価一覧!$B$11:$G$60,5,FALSE)),INDIRECT("等級単価一覧!L"&amp;MATCH(MAX(_xlfn._xlws.FILTER(等級単価一覧!$H$11:$H$60,等級単価一覧!$H$11:$H$60&lt;=I100)),等級単価一覧!H:H,0))),""),"")</f>
        <v/>
      </c>
      <c r="J102" s="41" t="str" cm="1">
        <f t="array" aca="1" ref="J102" ca="1">IF(AND(Q95="○",R95="○",S95="○"),IFERROR(IF(G95="健保等級適用者（Ａ）",IF(K95="年1～3回",VLOOKUP(J100,等級単価一覧!$B$11:$G$60,6,FALSE),VLOOKUP(J100,等級単価一覧!$B$11:$G$60,5,FALSE)),INDIRECT("等級単価一覧!L"&amp;MATCH(MAX(_xlfn._xlws.FILTER(等級単価一覧!$H$11:$H$60,等級単価一覧!$H$11:$H$60&lt;=J100)),等級単価一覧!H:H,0))),""),"")</f>
        <v/>
      </c>
      <c r="K102" s="41" t="str" cm="1">
        <f t="array" aca="1" ref="K102" ca="1">IF(AND(Q95="○",R95="○",S95="○"),IFERROR(IF(G95="健保等級適用者（Ａ）",IF(K95="年1～3回",VLOOKUP(K100,等級単価一覧!$B$11:$G$60,6,FALSE),VLOOKUP(K100,等級単価一覧!$B$11:$G$60,5,FALSE)),INDIRECT("等級単価一覧!L"&amp;MATCH(MAX(_xlfn._xlws.FILTER(等級単価一覧!$H$11:$H$60,等級単価一覧!$H$11:$H$60&lt;=K100)),等級単価一覧!H:H,0))),""),"")</f>
        <v/>
      </c>
      <c r="L102" s="119" t="str" cm="1">
        <f t="array" aca="1" ref="L102" ca="1">IF(AND(Q95="○",R95="○",S95="○"),IFERROR(IF(G95="健保等級適用者（Ａ）",IF(K95="年1～3回",VLOOKUP(L100,等級単価一覧!$B$11:$G$60,6,FALSE),VLOOKUP(L100,等級単価一覧!$B$11:$G$60,5,FALSE)),INDIRECT("等級単価一覧!L"&amp;MATCH(MAX(_xlfn._xlws.FILTER(等級単価一覧!$H$11:$H$60,等級単価一覧!$H$11:$H$60&lt;=L100)),等級単価一覧!H:H,0))),""),"")</f>
        <v/>
      </c>
      <c r="M102" s="122"/>
    </row>
    <row r="103" spans="2:24" ht="14.25" customHeight="1">
      <c r="C103" s="43"/>
      <c r="D103" s="36" t="s">
        <v>21</v>
      </c>
      <c r="E103" s="37" t="str" cm="1">
        <f t="array" aca="1" ref="E103" ca="1">IF(INDIRECT(C95&amp;"!$E$41")=0,"",INDIRECT(C95&amp;"!$E$41"))</f>
        <v/>
      </c>
      <c r="F103" s="37" t="str" cm="1">
        <f t="array" aca="1" ref="F103" ca="1">IF(INDIRECT(C95&amp;"!$E$76")=0,"",INDIRECT(C95&amp;"!$E$76"))</f>
        <v/>
      </c>
      <c r="G103" s="37" t="str" cm="1">
        <f t="array" aca="1" ref="G103" ca="1">IF(INDIRECT(C95&amp;"!$E$111")=0,"",INDIRECT(C95&amp;"!$E$111"))</f>
        <v/>
      </c>
      <c r="H103" s="37" t="str" cm="1">
        <f t="array" aca="1" ref="H103" ca="1">IF(INDIRECT(C95&amp;"!$E$146")=0,"",INDIRECT(C95&amp;"!$E$146"))</f>
        <v/>
      </c>
      <c r="I103" s="37" t="str" cm="1">
        <f t="array" aca="1" ref="I103" ca="1">IF(INDIRECT(C95&amp;"!$E$181")=0,"",INDIRECT(C95&amp;"!$E$181"))</f>
        <v/>
      </c>
      <c r="J103" s="37" t="str" cm="1">
        <f t="array" aca="1" ref="J103" ca="1">IF(INDIRECT(C95&amp;"!$E$216")=0,"",INDIRECT(C95&amp;"!$E$216"))</f>
        <v/>
      </c>
      <c r="K103" s="37" t="str" cm="1">
        <f t="array" aca="1" ref="K103" ca="1">IF(INDIRECT(C95&amp;"!$E$251")=0,"",INDIRECT(C95&amp;"!$E$251"))</f>
        <v/>
      </c>
      <c r="L103" s="120" t="str" cm="1">
        <f t="array" aca="1" ref="L103" ca="1">IF(INDIRECT(C95&amp;"!$E$286")=0,"",INDIRECT(C95&amp;"!$E$286"))</f>
        <v/>
      </c>
      <c r="M103" s="37" t="str">
        <f ca="1">IF(E103="","",SUM($E103:$L103))</f>
        <v/>
      </c>
    </row>
    <row r="104" spans="2:24" ht="14.25" customHeight="1">
      <c r="C104" s="43"/>
      <c r="D104" s="36" t="s">
        <v>91</v>
      </c>
      <c r="E104" s="53" t="str">
        <f ca="1">IF(OR(E102="",E103=""),"",ROUNDDOWN(E102*E103*24,0))</f>
        <v/>
      </c>
      <c r="F104" s="53" t="str">
        <f t="shared" ref="F104:L104" ca="1" si="60">IF(OR(F102="",F103=""),"",ROUNDDOWN(F102*F103*24,0))</f>
        <v/>
      </c>
      <c r="G104" s="53" t="str">
        <f t="shared" ca="1" si="60"/>
        <v/>
      </c>
      <c r="H104" s="53" t="str">
        <f t="shared" ca="1" si="60"/>
        <v/>
      </c>
      <c r="I104" s="53" t="str">
        <f t="shared" ca="1" si="60"/>
        <v/>
      </c>
      <c r="J104" s="53" t="str">
        <f t="shared" ca="1" si="60"/>
        <v/>
      </c>
      <c r="K104" s="53" t="str">
        <f t="shared" ca="1" si="60"/>
        <v/>
      </c>
      <c r="L104" s="53" t="str">
        <f t="shared" ca="1" si="60"/>
        <v/>
      </c>
      <c r="M104" s="123">
        <f ca="1">SUM(E104:L104)</f>
        <v>0</v>
      </c>
      <c r="Q104" s="26" t="str">
        <f t="shared" ref="Q104" ca="1" si="61">IF(OR(E102="",E103=""),"", TEXT(E102,"#,###円") &amp; "×" &amp; TEXT(E103,"[h]:mm時間;@") &amp; "=" &amp; TEXT(E104,"#,###円"))</f>
        <v/>
      </c>
      <c r="R104" s="26" t="str">
        <f t="shared" ref="R104" ca="1" si="62">IF(OR(F102="",F103=""),"", TEXT(F102,"#,###円") &amp; "×" &amp; TEXT(F103,"[h]:mm時間;@") &amp; "=" &amp; TEXT(F104,"#,###円"))</f>
        <v/>
      </c>
      <c r="S104" s="26" t="str">
        <f t="shared" ref="S104" ca="1" si="63">IF(OR(G102="",G103=""),"", TEXT(G102,"#,###円") &amp; "×" &amp; TEXT(G103,"[h]:mm時間;@") &amp; "=" &amp; TEXT(G104,"#,###円"))</f>
        <v/>
      </c>
      <c r="T104" s="26" t="str">
        <f t="shared" ref="T104" ca="1" si="64">IF(OR(H102="",H103=""),"", TEXT(H102,"#,###円") &amp; "×" &amp; TEXT(H103,"[h]:mm時間;@") &amp; "=" &amp; TEXT(H104,"#,###円"))</f>
        <v/>
      </c>
      <c r="U104" s="26" t="str">
        <f t="shared" ref="U104" ca="1" si="65">IF(OR(I102="",I103=""),"", TEXT(I102,"#,###円") &amp; "×" &amp; TEXT(I103,"[h]:mm時間;@") &amp; "=" &amp; TEXT(I104,"#,###円"))</f>
        <v/>
      </c>
      <c r="V104" s="26" t="str">
        <f t="shared" ref="V104" ca="1" si="66">IF(OR(J102="",J103=""),"", TEXT(J102,"#,###円") &amp; "×" &amp; TEXT(J103,"[h]:mm時間;@") &amp; "=" &amp; TEXT(J104,"#,###円"))</f>
        <v/>
      </c>
      <c r="W104" s="26" t="str">
        <f t="shared" ref="W104" ca="1" si="67">IF(OR(K102="",K103=""),"", TEXT(K102,"#,###円") &amp; "×" &amp; TEXT(K103,"[h]:mm時間;@") &amp; "=" &amp; TEXT(K104,"#,###円"))</f>
        <v/>
      </c>
      <c r="X104" s="26" t="str">
        <f ca="1">IF(OR(L102="",K103=""),"", TEXT(L102,"#,###円") &amp; "×" &amp; TEXT(L103,"[h]:mm時間;@") &amp; "=" &amp; TEXT(L104,"#,###円"))</f>
        <v/>
      </c>
    </row>
    <row r="105" spans="2:24" ht="14.25" customHeight="1">
      <c r="C105" s="36" t="s">
        <v>74</v>
      </c>
      <c r="D105" s="46" t="s">
        <v>75</v>
      </c>
      <c r="E105" s="47"/>
      <c r="F105" s="48"/>
      <c r="G105" s="48"/>
      <c r="H105" s="48"/>
      <c r="I105" s="48"/>
      <c r="J105" s="48"/>
      <c r="K105" s="48"/>
      <c r="L105" s="47"/>
      <c r="M105" s="124">
        <f>SUM(E105:L105)</f>
        <v>0</v>
      </c>
      <c r="Q105" s="26" t="str">
        <f t="shared" ref="Q105:X105" si="68">IF(E105="",""," / 自己負担：" &amp; TEXT(E105,"#,###円")) &amp; IF(E106="",""," ※" &amp;E106)</f>
        <v/>
      </c>
      <c r="R105" s="26" t="str">
        <f t="shared" si="68"/>
        <v/>
      </c>
      <c r="S105" s="26" t="str">
        <f t="shared" si="68"/>
        <v/>
      </c>
      <c r="T105" s="26" t="str">
        <f t="shared" si="68"/>
        <v/>
      </c>
      <c r="U105" s="26" t="str">
        <f t="shared" si="68"/>
        <v/>
      </c>
      <c r="V105" s="26" t="str">
        <f t="shared" si="68"/>
        <v/>
      </c>
      <c r="W105" s="26" t="str">
        <f t="shared" si="68"/>
        <v/>
      </c>
      <c r="X105" s="26" t="str">
        <f t="shared" si="68"/>
        <v/>
      </c>
    </row>
    <row r="106" spans="2:24" ht="34.5" customHeight="1" thickBot="1">
      <c r="C106" s="49" t="s">
        <v>76</v>
      </c>
      <c r="D106" s="50" t="s">
        <v>77</v>
      </c>
      <c r="E106" s="51"/>
      <c r="F106" s="51"/>
      <c r="G106" s="51"/>
      <c r="H106" s="51"/>
      <c r="I106" s="51"/>
      <c r="J106" s="51"/>
      <c r="K106" s="51"/>
      <c r="L106" s="51"/>
      <c r="M106" s="122"/>
      <c r="O106" s="1" t="s">
        <v>78</v>
      </c>
    </row>
    <row r="107" spans="2:24" ht="14.25" customHeight="1" thickTop="1">
      <c r="C107" s="44"/>
      <c r="D107" s="38" t="s">
        <v>22</v>
      </c>
      <c r="E107" s="39" t="str">
        <f ca="1">IFERROR(IF(E104-E105=0,"",E104-E105),"")</f>
        <v/>
      </c>
      <c r="F107" s="39" t="str">
        <f t="shared" ref="F107:L107" ca="1" si="69">IFERROR(IF(F104-F105=0,"",F104-F105),"")</f>
        <v/>
      </c>
      <c r="G107" s="39" t="str">
        <f t="shared" ca="1" si="69"/>
        <v/>
      </c>
      <c r="H107" s="39" t="str">
        <f t="shared" ca="1" si="69"/>
        <v/>
      </c>
      <c r="I107" s="39" t="str">
        <f t="shared" ca="1" si="69"/>
        <v/>
      </c>
      <c r="J107" s="39" t="str">
        <f t="shared" ca="1" si="69"/>
        <v/>
      </c>
      <c r="K107" s="39" t="str">
        <f t="shared" ca="1" si="69"/>
        <v/>
      </c>
      <c r="L107" s="121" t="str">
        <f t="shared" ca="1" si="69"/>
        <v/>
      </c>
      <c r="M107" s="39" t="str">
        <f ca="1">IF(E107="","",SUM(E107:L107))</f>
        <v/>
      </c>
      <c r="Q107" s="56" t="str">
        <f ca="1">Q104&amp;Q105</f>
        <v/>
      </c>
      <c r="R107" s="56" t="str">
        <f t="shared" ref="R107:X107" ca="1" si="70">R104&amp;R105</f>
        <v/>
      </c>
      <c r="S107" s="56" t="str">
        <f t="shared" ca="1" si="70"/>
        <v/>
      </c>
      <c r="T107" s="56" t="str">
        <f t="shared" ca="1" si="70"/>
        <v/>
      </c>
      <c r="U107" s="56" t="str">
        <f t="shared" ca="1" si="70"/>
        <v/>
      </c>
      <c r="V107" s="56" t="str">
        <f t="shared" ca="1" si="70"/>
        <v/>
      </c>
      <c r="W107" s="56" t="str">
        <f t="shared" ca="1" si="70"/>
        <v/>
      </c>
      <c r="X107" s="56" t="str">
        <f t="shared" ca="1" si="70"/>
        <v/>
      </c>
    </row>
    <row r="108" spans="2:24" ht="15" thickBot="1">
      <c r="B108" s="32"/>
      <c r="C108" s="32"/>
      <c r="D108" s="32"/>
      <c r="E108" s="32"/>
      <c r="F108" s="32"/>
      <c r="G108" s="32"/>
      <c r="H108" s="32"/>
      <c r="I108" s="32"/>
      <c r="J108" s="32"/>
      <c r="K108" s="32"/>
      <c r="L108" s="32"/>
      <c r="M108" s="32"/>
    </row>
    <row r="109" spans="2:24">
      <c r="Q109" s="1" t="s">
        <v>88</v>
      </c>
      <c r="R109" s="1" t="s">
        <v>89</v>
      </c>
      <c r="S109" s="1" t="s">
        <v>90</v>
      </c>
    </row>
    <row r="110" spans="2:24" ht="14.25" customHeight="1">
      <c r="B110" s="45">
        <f>B95+1</f>
        <v>8</v>
      </c>
      <c r="C110" s="35" t="str">
        <f>HYPERLINK("#日誌"&amp;B110&amp;"!B10","日誌"&amp;B110)</f>
        <v>日誌8</v>
      </c>
      <c r="D110" s="127" t="s">
        <v>106</v>
      </c>
      <c r="E110" s="130"/>
      <c r="F110" s="127" t="s">
        <v>73</v>
      </c>
      <c r="G110" s="52"/>
      <c r="H110" s="127" t="s">
        <v>83</v>
      </c>
      <c r="I110" s="25"/>
      <c r="J110" s="127" t="s">
        <v>15</v>
      </c>
      <c r="K110" s="25"/>
      <c r="M110" s="54" t="str">
        <f>HYPERLINK("#①人件費!C"&amp;9*B110,"経費支出管理表へ")</f>
        <v>経費支出管理表へ</v>
      </c>
      <c r="O110" s="125" t="str">
        <f>IF(AND(G110="健保等級適用者以外の者（Ｂ）",OR(I110="日額",I110="時給")),"健保等級適用者以外の者（Ｂ）かつ給与形態が「"&amp;I110&amp;"」の場合、等級単価を適用しません。補助金事務局へお問い合わせ頂き、個別単価を適用してください。","")</f>
        <v/>
      </c>
      <c r="Q110" s="1" t="str">
        <f>IF(G110="","×","○")</f>
        <v>×</v>
      </c>
      <c r="R110" s="1" t="str">
        <f>IF(G110="健保等級適用者（Ａ）","○",IF(AND(G110="健保等級適用者以外の者（Ｂ）",I110=""),"×",IF(OR(I110="年額",I110="月額"),"○","")))</f>
        <v/>
      </c>
      <c r="S110" s="1" t="str">
        <f>IF(AND(G110="健保等級適用者（Ａ）",K110=""),"×","○")</f>
        <v>○</v>
      </c>
    </row>
    <row r="111" spans="2:24" ht="14.25" customHeight="1">
      <c r="C111" s="95"/>
      <c r="D111" s="94"/>
      <c r="F111" s="127" t="s">
        <v>115</v>
      </c>
      <c r="G111" s="25"/>
      <c r="H111" s="127" t="s">
        <v>116</v>
      </c>
      <c r="I111" s="25"/>
    </row>
    <row r="112" spans="2:24" ht="7.5" customHeight="1">
      <c r="C112" s="26"/>
      <c r="D112" s="26"/>
      <c r="E112" s="26"/>
      <c r="F112" s="26"/>
      <c r="G112" s="34" t="e">
        <f>VLOOKUP(G111,リスト!F:G,2,FALSE)</f>
        <v>#N/A</v>
      </c>
      <c r="H112" s="26"/>
      <c r="I112" s="34"/>
      <c r="J112" s="26"/>
      <c r="K112" s="26"/>
      <c r="L112" s="26"/>
      <c r="M112" s="26"/>
    </row>
    <row r="113" spans="2:24" ht="14.25" customHeight="1">
      <c r="C113" s="40"/>
      <c r="D113" s="111"/>
      <c r="E113" s="112" t="s">
        <v>42</v>
      </c>
      <c r="F113" s="112" t="s">
        <v>43</v>
      </c>
      <c r="G113" s="112" t="s">
        <v>44</v>
      </c>
      <c r="H113" s="112" t="s">
        <v>45</v>
      </c>
      <c r="I113" s="112" t="s">
        <v>46</v>
      </c>
      <c r="J113" s="112" t="s">
        <v>47</v>
      </c>
      <c r="K113" s="112" t="s">
        <v>48</v>
      </c>
      <c r="L113" s="112" t="s">
        <v>49</v>
      </c>
      <c r="M113" s="113" t="s">
        <v>11</v>
      </c>
      <c r="Q113" s="112" t="s">
        <v>42</v>
      </c>
      <c r="R113" s="112" t="s">
        <v>43</v>
      </c>
      <c r="S113" s="112" t="s">
        <v>44</v>
      </c>
      <c r="T113" s="112" t="s">
        <v>45</v>
      </c>
      <c r="U113" s="112" t="s">
        <v>46</v>
      </c>
      <c r="V113" s="112" t="s">
        <v>47</v>
      </c>
      <c r="W113" s="112" t="s">
        <v>48</v>
      </c>
      <c r="X113" s="112" t="s">
        <v>49</v>
      </c>
    </row>
    <row r="114" spans="2:24" ht="14.25" customHeight="1">
      <c r="C114" s="27" t="s">
        <v>17</v>
      </c>
      <c r="D114" s="28"/>
      <c r="E114" s="29" cm="1">
        <f t="array" aca="1" ref="E114" ca="1">IF(INDIRECT(C110&amp;"!$E$41")=0,"",COUNT(INDIRECT(C110&amp;"!$E$10:$E$40")))</f>
        <v>0</v>
      </c>
      <c r="F114" s="29" cm="1">
        <f t="array" aca="1" ref="F114" ca="1">IF(INDIRECT(C110&amp;"!$E$76")=0,"",COUNT(INDIRECT(C110&amp;"!$E$45:$E$75")))</f>
        <v>0</v>
      </c>
      <c r="G114" s="29" cm="1">
        <f t="array" aca="1" ref="G114" ca="1">IF(INDIRECT(C110&amp;"!$E$111")=0,"",COUNT(INDIRECT(C110&amp;"!$E$80:$E$110")))</f>
        <v>0</v>
      </c>
      <c r="H114" s="29" cm="1">
        <f t="array" aca="1" ref="H114" ca="1">IF(INDIRECT(C110&amp;"!$E$146")=0,"",COUNT(INDIRECT(C110&amp;"!$E$115:$E$145")))</f>
        <v>0</v>
      </c>
      <c r="I114" s="29" cm="1">
        <f t="array" aca="1" ref="I114" ca="1">IF(INDIRECT(C110&amp;"!$E$181")=0,"",COUNT(INDIRECT(C110&amp;"!$E$150:$E$180")))</f>
        <v>0</v>
      </c>
      <c r="J114" s="29" cm="1">
        <f t="array" aca="1" ref="J114" ca="1">IF(INDIRECT(C110&amp;"!$E$216")=0,"",COUNT(INDIRECT(C110&amp;"!$E$185:$E$215")))</f>
        <v>0</v>
      </c>
      <c r="K114" s="29" cm="1">
        <f t="array" aca="1" ref="K114" ca="1">IF(INDIRECT(C110&amp;"!$E$251")=0,"",COUNT(INDIRECT(C110&amp;"!$E$220:$E$250")))</f>
        <v>0</v>
      </c>
      <c r="L114" s="116" cm="1">
        <f t="array" aca="1" ref="L114" ca="1">IF(INDIRECT(C110&amp;"!$E$286")=0,"",COUNT(INDIRECT(C110&amp;"!$E$255:$E$285")))</f>
        <v>0</v>
      </c>
      <c r="M114" s="29">
        <f ca="1">IF($E$9="","",SUM($E114:$L114))</f>
        <v>0</v>
      </c>
      <c r="O114" s="132" t="s">
        <v>145</v>
      </c>
      <c r="Q114" s="55" t="e" cm="1" vm="1">
        <f t="array" aca="1" ref="Q114" ca="1">INDIRECT(C110&amp;"!A" &amp; MIN(_xlfn._xlws.FILTER(ROW(INDIRECT(C110&amp;"!$B$10:$B$40")),INDIRECT(C110&amp;"!$B$10:$B$40")&lt;&gt;"")))</f>
        <v>#VALUE!</v>
      </c>
      <c r="R114" s="55" t="e" cm="1" vm="1">
        <f t="array" aca="1" ref="R114" ca="1">INDIRECT(C110&amp;"!A"&amp;MIN(_xlfn._xlws.FILTER(ROW(INDIRECT(C110&amp;"!$B$45:$B$75")),INDIRECT(C110&amp;"!$B$45:$B$75")&lt;&gt;"")))</f>
        <v>#VALUE!</v>
      </c>
      <c r="S114" s="55" t="e" cm="1" vm="1">
        <f t="array" aca="1" ref="S114" ca="1">INDIRECT(C110&amp;"!A"&amp;MIN(_xlfn._xlws.FILTER(ROW(INDIRECT(C110&amp;"!$B$80:$B$110")),INDIRECT(C110&amp;"!$B$80:$B$110")&lt;&gt;"")))</f>
        <v>#VALUE!</v>
      </c>
      <c r="T114" s="55" t="e" cm="1" vm="1">
        <f t="array" aca="1" ref="T114" ca="1">INDIRECT(C110&amp;"!A" &amp; MIN(_xlfn._xlws.FILTER(ROW(INDIRECT(C110&amp;"!$B$115:$B$145")),INDIRECT(C110&amp;"!$B$115:$B$145")&lt;&gt;"")))</f>
        <v>#VALUE!</v>
      </c>
      <c r="U114" s="55" t="e" cm="1" vm="1">
        <f t="array" aca="1" ref="U114" ca="1">INDIRECT(C110&amp;"!A" &amp; MIN(_xlfn._xlws.FILTER(ROW(INDIRECT(C110&amp;"!$B$150:$B$180")),INDIRECT(C110&amp;"!$B$150:$B$180")&lt;&gt;"")))</f>
        <v>#VALUE!</v>
      </c>
      <c r="V114" s="55" t="e" cm="1" vm="1">
        <f t="array" aca="1" ref="V114" ca="1">INDIRECT(C110&amp;"!A" &amp; MIN(_xlfn._xlws.FILTER(ROW(INDIRECT(C110&amp;"!$B$185:$B$215")),INDIRECT(C110&amp;"!$B$185:$B$215")&lt;&gt;"")))</f>
        <v>#VALUE!</v>
      </c>
      <c r="W114" s="55" t="e" cm="1" vm="1">
        <f t="array" aca="1" ref="W114" ca="1">INDIRECT(C110&amp;"!A" &amp; MIN(_xlfn._xlws.FILTER(ROW(INDIRECT(C110&amp;"!$B$220:$B$250")),INDIRECT(C110&amp;"!$B$220:$B$250")&lt;&gt;"")))</f>
        <v>#VALUE!</v>
      </c>
      <c r="X114" s="55" t="e" cm="1" vm="1">
        <f t="array" aca="1" ref="X114" ca="1">INDIRECT(C110&amp;"!A" &amp; MIN(_xlfn._xlws.FILTER(ROW(INDIRECT(C110&amp;"!$B$255:$B$285")),INDIRECT(C110&amp;"!$B$255:$B$285")&lt;&gt;"")))</f>
        <v>#VALUE!</v>
      </c>
    </row>
    <row r="115" spans="2:24" ht="14.25" customHeight="1">
      <c r="C115" s="36" t="s">
        <v>18</v>
      </c>
      <c r="D115" s="30" t="str">
        <f>IF(G110="健保等級適用者（Ａ）","報酬月額","月給")</f>
        <v>月給</v>
      </c>
      <c r="E115" s="24"/>
      <c r="F115" s="24"/>
      <c r="G115" s="24"/>
      <c r="H115" s="24"/>
      <c r="I115" s="24"/>
      <c r="J115" s="24"/>
      <c r="K115" s="24"/>
      <c r="L115" s="117"/>
      <c r="M115" s="122"/>
    </row>
    <row r="116" spans="2:24" ht="14.25" customHeight="1">
      <c r="C116" s="42"/>
      <c r="D116" s="30" t="s">
        <v>68</v>
      </c>
      <c r="E116" s="75" t="str">
        <f ca="1">IF(E117="","",IF(G110="健保等級適用者（Ａ）",IF(K110="年1～3回",MATCH(E117,等級単価一覧!G:G,0),MATCH(E117,等級単価一覧!F:F,0)),MATCH(E117,等級単価一覧!L:L,0))-10)</f>
        <v/>
      </c>
      <c r="F116" s="75" t="str">
        <f ca="1">IF(F117="","",IF(G110="健保等級適用者（Ａ）",IF(K110="年1～3回",MATCH(F117,等級単価一覧!G:G,0),MATCH(F117,等級単価一覧!F:F,0)),MATCH(F117,等級単価一覧!L:L,0))-10)</f>
        <v/>
      </c>
      <c r="G116" s="75" t="str">
        <f ca="1">IF(G117="","",IF(G110="健保等級適用者（Ａ）",IF(K110="年1～3回",MATCH(G117,等級単価一覧!G:G,0),MATCH(G117,等級単価一覧!F:F,0)),MATCH(G117,等級単価一覧!L:L,0))-10)</f>
        <v/>
      </c>
      <c r="H116" s="75" t="str">
        <f ca="1">IF(H117="","",IF(G110="健保等級適用者（Ａ）",IF(K110="年1～3回",MATCH(H117,等級単価一覧!G:G,0),MATCH(H117,等級単価一覧!F:F,0)),MATCH(H117,等級単価一覧!L:L,0))-10)</f>
        <v/>
      </c>
      <c r="I116" s="75" t="str">
        <f ca="1">IF(I117="","",IF(G110="健保等級適用者（Ａ）",IF(K110="年1～3回",MATCH(I117,等級単価一覧!G:G,0),MATCH(I117,等級単価一覧!F:F,0)),MATCH(I117,等級単価一覧!L:L,0))-10)</f>
        <v/>
      </c>
      <c r="J116" s="75" t="str">
        <f ca="1">IF(J117="","",IF(G110="健保等級適用者（Ａ）",IF(K110="年1～3回",MATCH(J117,等級単価一覧!G:G,0),MATCH(J117,等級単価一覧!F:F,0)),MATCH(J117,等級単価一覧!L:L,0))-10)</f>
        <v/>
      </c>
      <c r="K116" s="75" t="str">
        <f ca="1">IF(K117="","",IF(G110="健保等級適用者（Ａ）",IF(K110="年1～3回",MATCH(K117,等級単価一覧!G:G,0),MATCH(K117,等級単価一覧!F:F,0)),MATCH(K117,等級単価一覧!L:L,0))-10)</f>
        <v/>
      </c>
      <c r="L116" s="118" t="str">
        <f ca="1">IF(L117="","",IF(G110="健保等級適用者（Ａ）",IF(K110="年1～3回",MATCH(L117,等級単価一覧!G:G,0),MATCH(L117,等級単価一覧!F:F,0)),MATCH(L117,等級単価一覧!L:L,0))-10)</f>
        <v/>
      </c>
      <c r="M116" s="122"/>
    </row>
    <row r="117" spans="2:24" ht="14.25" customHeight="1">
      <c r="C117" s="42"/>
      <c r="D117" s="23" t="s">
        <v>20</v>
      </c>
      <c r="E117" s="41" t="str" cm="1">
        <f t="array" aca="1" ref="E117" ca="1">IF(AND(Q110="○",R110="○",S110="○"),IFERROR(IF(G110="健保等級適用者（Ａ）",IF(K110="年1～3回",VLOOKUP(E115,等級単価一覧!$B$11:$G$60,6,FALSE),VLOOKUP(E115,等級単価一覧!$B$11:$G$60,5,FALSE)),INDIRECT("等級単価一覧!L"&amp;MATCH(MAX(_xlfn._xlws.FILTER(等級単価一覧!$H$11:$H$60,等級単価一覧!$H$11:$H$60&lt;=E115)),等級単価一覧!H:H,0))),""),"")</f>
        <v/>
      </c>
      <c r="F117" s="41" t="str" cm="1">
        <f t="array" aca="1" ref="F117" ca="1">IF(AND(Q110="○",R110="○",S110="○"),IFERROR(IF(G110="健保等級適用者（Ａ）",IF(K110="年1～3回",VLOOKUP(F115,等級単価一覧!$B$11:$G$60,6,FALSE),VLOOKUP(F115,等級単価一覧!$B$11:$G$60,5,FALSE)),INDIRECT("等級単価一覧!L"&amp;MATCH(MAX(_xlfn._xlws.FILTER(等級単価一覧!$H$11:$H$60,等級単価一覧!$H$11:$H$60&lt;=F115)),等級単価一覧!H:H,0))),""),"")</f>
        <v/>
      </c>
      <c r="G117" s="41" t="str" cm="1">
        <f t="array" aca="1" ref="G117" ca="1">IF(AND(Q110="○",R110="○",S110="○"),IFERROR(IF(G110="健保等級適用者（Ａ）",IF(K110="年1～3回",VLOOKUP(G115,等級単価一覧!$B$11:$G$60,6,FALSE),VLOOKUP(G115,等級単価一覧!$B$11:$G$60,5,FALSE)),INDIRECT("等級単価一覧!L"&amp;MATCH(MAX(_xlfn._xlws.FILTER(等級単価一覧!$H$11:$H$60,等級単価一覧!$H$11:$H$60&lt;=G115)),等級単価一覧!H:H,0))),""),"")</f>
        <v/>
      </c>
      <c r="H117" s="41" t="str" cm="1">
        <f t="array" aca="1" ref="H117" ca="1">IF(AND(Q110="○",R110="○",S110="○"),IFERROR(IF(G110="健保等級適用者（Ａ）",IF(K110="年1～3回",VLOOKUP(H115,等級単価一覧!$B$11:$G$60,6,FALSE),VLOOKUP(H115,等級単価一覧!$B$11:$G$60,5,FALSE)),INDIRECT("等級単価一覧!L"&amp;MATCH(MAX(_xlfn._xlws.FILTER(等級単価一覧!$H$11:$H$60,等級単価一覧!$H$11:$H$60&lt;=H115)),等級単価一覧!H:H,0))),""),"")</f>
        <v/>
      </c>
      <c r="I117" s="41" t="str" cm="1">
        <f t="array" aca="1" ref="I117" ca="1">IF(AND(Q110="○",R110="○",S110="○"),IFERROR(IF(G110="健保等級適用者（Ａ）",IF(K110="年1～3回",VLOOKUP(I115,等級単価一覧!$B$11:$G$60,6,FALSE),VLOOKUP(I115,等級単価一覧!$B$11:$G$60,5,FALSE)),INDIRECT("等級単価一覧!L"&amp;MATCH(MAX(_xlfn._xlws.FILTER(等級単価一覧!$H$11:$H$60,等級単価一覧!$H$11:$H$60&lt;=I115)),等級単価一覧!H:H,0))),""),"")</f>
        <v/>
      </c>
      <c r="J117" s="41" t="str" cm="1">
        <f t="array" aca="1" ref="J117" ca="1">IF(AND(Q110="○",R110="○",S110="○"),IFERROR(IF(G110="健保等級適用者（Ａ）",IF(K110="年1～3回",VLOOKUP(J115,等級単価一覧!$B$11:$G$60,6,FALSE),VLOOKUP(J115,等級単価一覧!$B$11:$G$60,5,FALSE)),INDIRECT("等級単価一覧!L"&amp;MATCH(MAX(_xlfn._xlws.FILTER(等級単価一覧!$H$11:$H$60,等級単価一覧!$H$11:$H$60&lt;=J115)),等級単価一覧!H:H,0))),""),"")</f>
        <v/>
      </c>
      <c r="K117" s="41" t="str" cm="1">
        <f t="array" aca="1" ref="K117" ca="1">IF(AND(Q110="○",R110="○",S110="○"),IFERROR(IF(G110="健保等級適用者（Ａ）",IF(K110="年1～3回",VLOOKUP(K115,等級単価一覧!$B$11:$G$60,6,FALSE),VLOOKUP(K115,等級単価一覧!$B$11:$G$60,5,FALSE)),INDIRECT("等級単価一覧!L"&amp;MATCH(MAX(_xlfn._xlws.FILTER(等級単価一覧!$H$11:$H$60,等級単価一覧!$H$11:$H$60&lt;=K115)),等級単価一覧!H:H,0))),""),"")</f>
        <v/>
      </c>
      <c r="L117" s="119" t="str" cm="1">
        <f t="array" aca="1" ref="L117" ca="1">IF(AND(Q110="○",R110="○",S110="○"),IFERROR(IF(G110="健保等級適用者（Ａ）",IF(K110="年1～3回",VLOOKUP(L115,等級単価一覧!$B$11:$G$60,6,FALSE),VLOOKUP(L115,等級単価一覧!$B$11:$G$60,5,FALSE)),INDIRECT("等級単価一覧!L"&amp;MATCH(MAX(_xlfn._xlws.FILTER(等級単価一覧!$H$11:$H$60,等級単価一覧!$H$11:$H$60&lt;=L115)),等級単価一覧!H:H,0))),""),"")</f>
        <v/>
      </c>
      <c r="M117" s="122"/>
    </row>
    <row r="118" spans="2:24" ht="14.25" customHeight="1">
      <c r="C118" s="43"/>
      <c r="D118" s="36" t="s">
        <v>21</v>
      </c>
      <c r="E118" s="37" t="str" cm="1">
        <f t="array" aca="1" ref="E118" ca="1">IF(INDIRECT(C110&amp;"!$E$41")=0,"",INDIRECT(C110&amp;"!$E$41"))</f>
        <v/>
      </c>
      <c r="F118" s="37" t="str" cm="1">
        <f t="array" aca="1" ref="F118" ca="1">IF(INDIRECT(C110&amp;"!$E$76")=0,"",INDIRECT(C110&amp;"!$E$76"))</f>
        <v/>
      </c>
      <c r="G118" s="37" t="str" cm="1">
        <f t="array" aca="1" ref="G118" ca="1">IF(INDIRECT(C110&amp;"!$E$111")=0,"",INDIRECT(C110&amp;"!$E$111"))</f>
        <v/>
      </c>
      <c r="H118" s="37" t="str" cm="1">
        <f t="array" aca="1" ref="H118" ca="1">IF(INDIRECT(C110&amp;"!$E$146")=0,"",INDIRECT(C110&amp;"!$E$146"))</f>
        <v/>
      </c>
      <c r="I118" s="37" t="str" cm="1">
        <f t="array" aca="1" ref="I118" ca="1">IF(INDIRECT(C110&amp;"!$E$181")=0,"",INDIRECT(C110&amp;"!$E$181"))</f>
        <v/>
      </c>
      <c r="J118" s="37" t="str" cm="1">
        <f t="array" aca="1" ref="J118" ca="1">IF(INDIRECT(C110&amp;"!$E$216")=0,"",INDIRECT(C110&amp;"!$E$216"))</f>
        <v/>
      </c>
      <c r="K118" s="37" t="str" cm="1">
        <f t="array" aca="1" ref="K118" ca="1">IF(INDIRECT(C110&amp;"!$E$251")=0,"",INDIRECT(C110&amp;"!$E$251"))</f>
        <v/>
      </c>
      <c r="L118" s="120" t="str" cm="1">
        <f t="array" aca="1" ref="L118" ca="1">IF(INDIRECT(C110&amp;"!$E$286")=0,"",INDIRECT(C110&amp;"!$E$286"))</f>
        <v/>
      </c>
      <c r="M118" s="37" t="str">
        <f ca="1">IF(E118="","",SUM($E118:$L118))</f>
        <v/>
      </c>
    </row>
    <row r="119" spans="2:24" ht="14.25" customHeight="1">
      <c r="C119" s="43"/>
      <c r="D119" s="36" t="s">
        <v>91</v>
      </c>
      <c r="E119" s="53" t="str">
        <f ca="1">IF(OR(E117="",E118=""),"",ROUNDDOWN(E117*E118*24,0))</f>
        <v/>
      </c>
      <c r="F119" s="53" t="str">
        <f t="shared" ref="F119:L119" ca="1" si="71">IF(OR(F117="",F118=""),"",ROUNDDOWN(F117*F118*24,0))</f>
        <v/>
      </c>
      <c r="G119" s="53" t="str">
        <f t="shared" ca="1" si="71"/>
        <v/>
      </c>
      <c r="H119" s="53" t="str">
        <f t="shared" ca="1" si="71"/>
        <v/>
      </c>
      <c r="I119" s="53" t="str">
        <f t="shared" ca="1" si="71"/>
        <v/>
      </c>
      <c r="J119" s="53" t="str">
        <f t="shared" ca="1" si="71"/>
        <v/>
      </c>
      <c r="K119" s="53" t="str">
        <f t="shared" ca="1" si="71"/>
        <v/>
      </c>
      <c r="L119" s="53" t="str">
        <f t="shared" ca="1" si="71"/>
        <v/>
      </c>
      <c r="M119" s="123">
        <f ca="1">SUM(E119:L119)</f>
        <v>0</v>
      </c>
      <c r="Q119" s="26" t="str">
        <f t="shared" ref="Q119" ca="1" si="72">IF(OR(E117="",E118=""),"", TEXT(E117,"#,###円") &amp; "×" &amp; TEXT(E118,"[h]:mm時間;@") &amp; "=" &amp; TEXT(E119,"#,###円"))</f>
        <v/>
      </c>
      <c r="R119" s="26" t="str">
        <f t="shared" ref="R119" ca="1" si="73">IF(OR(F117="",F118=""),"", TEXT(F117,"#,###円") &amp; "×" &amp; TEXT(F118,"[h]:mm時間;@") &amp; "=" &amp; TEXT(F119,"#,###円"))</f>
        <v/>
      </c>
      <c r="S119" s="26" t="str">
        <f t="shared" ref="S119" ca="1" si="74">IF(OR(G117="",G118=""),"", TEXT(G117,"#,###円") &amp; "×" &amp; TEXT(G118,"[h]:mm時間;@") &amp; "=" &amp; TEXT(G119,"#,###円"))</f>
        <v/>
      </c>
      <c r="T119" s="26" t="str">
        <f t="shared" ref="T119" ca="1" si="75">IF(OR(H117="",H118=""),"", TEXT(H117,"#,###円") &amp; "×" &amp; TEXT(H118,"[h]:mm時間;@") &amp; "=" &amp; TEXT(H119,"#,###円"))</f>
        <v/>
      </c>
      <c r="U119" s="26" t="str">
        <f t="shared" ref="U119" ca="1" si="76">IF(OR(I117="",I118=""),"", TEXT(I117,"#,###円") &amp; "×" &amp; TEXT(I118,"[h]:mm時間;@") &amp; "=" &amp; TEXT(I119,"#,###円"))</f>
        <v/>
      </c>
      <c r="V119" s="26" t="str">
        <f t="shared" ref="V119" ca="1" si="77">IF(OR(J117="",J118=""),"", TEXT(J117,"#,###円") &amp; "×" &amp; TEXT(J118,"[h]:mm時間;@") &amp; "=" &amp; TEXT(J119,"#,###円"))</f>
        <v/>
      </c>
      <c r="W119" s="26" t="str">
        <f t="shared" ref="W119" ca="1" si="78">IF(OR(K117="",K118=""),"", TEXT(K117,"#,###円") &amp; "×" &amp; TEXT(K118,"[h]:mm時間;@") &amp; "=" &amp; TEXT(K119,"#,###円"))</f>
        <v/>
      </c>
      <c r="X119" s="26" t="str">
        <f ca="1">IF(OR(L117="",K118=""),"", TEXT(L117,"#,###円") &amp; "×" &amp; TEXT(L118,"[h]:mm時間;@") &amp; "=" &amp; TEXT(L119,"#,###円"))</f>
        <v/>
      </c>
    </row>
    <row r="120" spans="2:24" ht="14.25" customHeight="1">
      <c r="C120" s="36" t="s">
        <v>74</v>
      </c>
      <c r="D120" s="46" t="s">
        <v>75</v>
      </c>
      <c r="E120" s="47"/>
      <c r="F120" s="48"/>
      <c r="G120" s="48"/>
      <c r="H120" s="48"/>
      <c r="I120" s="48"/>
      <c r="J120" s="48"/>
      <c r="K120" s="48"/>
      <c r="L120" s="47"/>
      <c r="M120" s="124">
        <f>SUM(E120:L120)</f>
        <v>0</v>
      </c>
      <c r="Q120" s="26" t="str">
        <f t="shared" ref="Q120:X120" si="79">IF(E120="",""," / 自己負担：" &amp; TEXT(E120,"#,###円")) &amp; IF(E121="",""," ※" &amp;E121)</f>
        <v/>
      </c>
      <c r="R120" s="26" t="str">
        <f t="shared" si="79"/>
        <v/>
      </c>
      <c r="S120" s="26" t="str">
        <f t="shared" si="79"/>
        <v/>
      </c>
      <c r="T120" s="26" t="str">
        <f t="shared" si="79"/>
        <v/>
      </c>
      <c r="U120" s="26" t="str">
        <f t="shared" si="79"/>
        <v/>
      </c>
      <c r="V120" s="26" t="str">
        <f t="shared" si="79"/>
        <v/>
      </c>
      <c r="W120" s="26" t="str">
        <f t="shared" si="79"/>
        <v/>
      </c>
      <c r="X120" s="26" t="str">
        <f t="shared" si="79"/>
        <v/>
      </c>
    </row>
    <row r="121" spans="2:24" ht="34.5" customHeight="1" thickBot="1">
      <c r="C121" s="49" t="s">
        <v>76</v>
      </c>
      <c r="D121" s="50" t="s">
        <v>77</v>
      </c>
      <c r="E121" s="51"/>
      <c r="F121" s="51"/>
      <c r="G121" s="51"/>
      <c r="H121" s="51"/>
      <c r="I121" s="51"/>
      <c r="J121" s="51"/>
      <c r="K121" s="51"/>
      <c r="L121" s="51"/>
      <c r="M121" s="122"/>
      <c r="O121" s="1" t="s">
        <v>78</v>
      </c>
    </row>
    <row r="122" spans="2:24" ht="14.25" customHeight="1" thickTop="1">
      <c r="C122" s="44"/>
      <c r="D122" s="38" t="s">
        <v>22</v>
      </c>
      <c r="E122" s="39" t="str">
        <f ca="1">IFERROR(IF(E119-E120=0,"",E119-E120),"")</f>
        <v/>
      </c>
      <c r="F122" s="39" t="str">
        <f t="shared" ref="F122:L122" ca="1" si="80">IFERROR(IF(F119-F120=0,"",F119-F120),"")</f>
        <v/>
      </c>
      <c r="G122" s="39" t="str">
        <f t="shared" ca="1" si="80"/>
        <v/>
      </c>
      <c r="H122" s="39" t="str">
        <f t="shared" ca="1" si="80"/>
        <v/>
      </c>
      <c r="I122" s="39" t="str">
        <f t="shared" ca="1" si="80"/>
        <v/>
      </c>
      <c r="J122" s="39" t="str">
        <f t="shared" ca="1" si="80"/>
        <v/>
      </c>
      <c r="K122" s="39" t="str">
        <f t="shared" ca="1" si="80"/>
        <v/>
      </c>
      <c r="L122" s="121" t="str">
        <f t="shared" ca="1" si="80"/>
        <v/>
      </c>
      <c r="M122" s="39" t="str">
        <f ca="1">IF(E122="","",SUM(E122:L122))</f>
        <v/>
      </c>
      <c r="Q122" s="56" t="str">
        <f ca="1">Q119&amp;Q120</f>
        <v/>
      </c>
      <c r="R122" s="56" t="str">
        <f t="shared" ref="R122:X122" ca="1" si="81">R119&amp;R120</f>
        <v/>
      </c>
      <c r="S122" s="56" t="str">
        <f t="shared" ca="1" si="81"/>
        <v/>
      </c>
      <c r="T122" s="56" t="str">
        <f t="shared" ca="1" si="81"/>
        <v/>
      </c>
      <c r="U122" s="56" t="str">
        <f t="shared" ca="1" si="81"/>
        <v/>
      </c>
      <c r="V122" s="56" t="str">
        <f t="shared" ca="1" si="81"/>
        <v/>
      </c>
      <c r="W122" s="56" t="str">
        <f t="shared" ca="1" si="81"/>
        <v/>
      </c>
      <c r="X122" s="56" t="str">
        <f t="shared" ca="1" si="81"/>
        <v/>
      </c>
    </row>
    <row r="123" spans="2:24" ht="15" thickBot="1">
      <c r="B123" s="32"/>
      <c r="C123" s="32"/>
      <c r="D123" s="32"/>
      <c r="E123" s="32"/>
      <c r="F123" s="32"/>
      <c r="G123" s="32"/>
      <c r="H123" s="32"/>
      <c r="I123" s="32"/>
      <c r="J123" s="32"/>
      <c r="K123" s="32"/>
      <c r="L123" s="32"/>
      <c r="M123" s="32"/>
    </row>
    <row r="124" spans="2:24">
      <c r="Q124" s="1" t="s">
        <v>88</v>
      </c>
      <c r="R124" s="1" t="s">
        <v>89</v>
      </c>
      <c r="S124" s="1" t="s">
        <v>90</v>
      </c>
    </row>
    <row r="125" spans="2:24" ht="14.25" customHeight="1">
      <c r="B125" s="45">
        <f>B110+1</f>
        <v>9</v>
      </c>
      <c r="C125" s="35" t="str">
        <f>HYPERLINK("#日誌"&amp;B125&amp;"!B10","日誌"&amp;B125)</f>
        <v>日誌9</v>
      </c>
      <c r="D125" s="127" t="s">
        <v>106</v>
      </c>
      <c r="E125" s="130"/>
      <c r="F125" s="127" t="s">
        <v>73</v>
      </c>
      <c r="G125" s="52"/>
      <c r="H125" s="127" t="s">
        <v>83</v>
      </c>
      <c r="I125" s="25"/>
      <c r="J125" s="127" t="s">
        <v>15</v>
      </c>
      <c r="K125" s="25"/>
      <c r="M125" s="54" t="str">
        <f>HYPERLINK("#①人件費!C"&amp;9*B125,"経費支出管理表へ")</f>
        <v>経費支出管理表へ</v>
      </c>
      <c r="O125" s="125" t="str">
        <f>IF(AND(G125="健保等級適用者以外の者（Ｂ）",OR(I125="日額",I125="時給")),"健保等級適用者以外の者（Ｂ）かつ給与形態が「"&amp;I125&amp;"」の場合、等級単価を適用しません。補助金事務局へお問い合わせ頂き、個別単価を適用してください。","")</f>
        <v/>
      </c>
      <c r="Q125" s="1" t="str">
        <f>IF(G125="","×","○")</f>
        <v>×</v>
      </c>
      <c r="R125" s="1" t="str">
        <f>IF(G125="健保等級適用者（Ａ）","○",IF(AND(G125="健保等級適用者以外の者（Ｂ）",I125=""),"×",IF(OR(I125="年額",I125="月額"),"○","")))</f>
        <v/>
      </c>
      <c r="S125" s="1" t="str">
        <f>IF(AND(G125="健保等級適用者（Ａ）",K125=""),"×","○")</f>
        <v>○</v>
      </c>
    </row>
    <row r="126" spans="2:24" ht="14.25" customHeight="1">
      <c r="C126" s="95"/>
      <c r="D126" s="94"/>
      <c r="F126" s="127" t="s">
        <v>115</v>
      </c>
      <c r="G126" s="25"/>
      <c r="H126" s="127" t="s">
        <v>116</v>
      </c>
      <c r="I126" s="25"/>
    </row>
    <row r="127" spans="2:24" ht="7.5" customHeight="1">
      <c r="C127" s="26"/>
      <c r="D127" s="26"/>
      <c r="E127" s="26"/>
      <c r="F127" s="26"/>
      <c r="G127" s="34" t="e">
        <f>VLOOKUP(G126,リスト!F:G,2,FALSE)</f>
        <v>#N/A</v>
      </c>
      <c r="H127" s="26"/>
      <c r="I127" s="34"/>
      <c r="J127" s="26"/>
      <c r="K127" s="26"/>
      <c r="L127" s="26"/>
      <c r="M127" s="26"/>
    </row>
    <row r="128" spans="2:24" ht="14.25" customHeight="1">
      <c r="C128" s="40"/>
      <c r="D128" s="111"/>
      <c r="E128" s="112" t="s">
        <v>42</v>
      </c>
      <c r="F128" s="112" t="s">
        <v>43</v>
      </c>
      <c r="G128" s="112" t="s">
        <v>44</v>
      </c>
      <c r="H128" s="112" t="s">
        <v>45</v>
      </c>
      <c r="I128" s="112" t="s">
        <v>46</v>
      </c>
      <c r="J128" s="112" t="s">
        <v>47</v>
      </c>
      <c r="K128" s="112" t="s">
        <v>48</v>
      </c>
      <c r="L128" s="112" t="s">
        <v>49</v>
      </c>
      <c r="M128" s="113" t="s">
        <v>11</v>
      </c>
      <c r="Q128" s="112" t="s">
        <v>42</v>
      </c>
      <c r="R128" s="112" t="s">
        <v>43</v>
      </c>
      <c r="S128" s="112" t="s">
        <v>44</v>
      </c>
      <c r="T128" s="112" t="s">
        <v>45</v>
      </c>
      <c r="U128" s="112" t="s">
        <v>46</v>
      </c>
      <c r="V128" s="112" t="s">
        <v>47</v>
      </c>
      <c r="W128" s="112" t="s">
        <v>48</v>
      </c>
      <c r="X128" s="112" t="s">
        <v>49</v>
      </c>
    </row>
    <row r="129" spans="2:24" ht="14.25" customHeight="1">
      <c r="C129" s="27" t="s">
        <v>17</v>
      </c>
      <c r="D129" s="28"/>
      <c r="E129" s="29" cm="1">
        <f t="array" aca="1" ref="E129" ca="1">IF(INDIRECT(C125&amp;"!$E$41")=0,"",COUNT(INDIRECT(C125&amp;"!$E$10:$E$40")))</f>
        <v>0</v>
      </c>
      <c r="F129" s="29" cm="1">
        <f t="array" aca="1" ref="F129" ca="1">IF(INDIRECT(C125&amp;"!$E$76")=0,"",COUNT(INDIRECT(C125&amp;"!$E$45:$E$75")))</f>
        <v>0</v>
      </c>
      <c r="G129" s="29" cm="1">
        <f t="array" aca="1" ref="G129" ca="1">IF(INDIRECT(C125&amp;"!$E$111")=0,"",COUNT(INDIRECT(C125&amp;"!$E$80:$E$110")))</f>
        <v>0</v>
      </c>
      <c r="H129" s="29" cm="1">
        <f t="array" aca="1" ref="H129" ca="1">IF(INDIRECT(C125&amp;"!$E$146")=0,"",COUNT(INDIRECT(C125&amp;"!$E$115:$E$145")))</f>
        <v>0</v>
      </c>
      <c r="I129" s="29" cm="1">
        <f t="array" aca="1" ref="I129" ca="1">IF(INDIRECT(C125&amp;"!$E$181")=0,"",COUNT(INDIRECT(C125&amp;"!$E$150:$E$180")))</f>
        <v>0</v>
      </c>
      <c r="J129" s="29" cm="1">
        <f t="array" aca="1" ref="J129" ca="1">IF(INDIRECT(C125&amp;"!$E$216")=0,"",COUNT(INDIRECT(C125&amp;"!$E$185:$E$215")))</f>
        <v>0</v>
      </c>
      <c r="K129" s="29" cm="1">
        <f t="array" aca="1" ref="K129" ca="1">IF(INDIRECT(C125&amp;"!$E$251")=0,"",COUNT(INDIRECT(C125&amp;"!$E$220:$E$250")))</f>
        <v>0</v>
      </c>
      <c r="L129" s="116" cm="1">
        <f t="array" aca="1" ref="L129" ca="1">IF(INDIRECT(C125&amp;"!$E$286")=0,"",COUNT(INDIRECT(C125&amp;"!$E$255:$E$285")))</f>
        <v>0</v>
      </c>
      <c r="M129" s="29">
        <f ca="1">IF($E$9="","",SUM($E129:$L129))</f>
        <v>0</v>
      </c>
      <c r="O129" s="132" t="s">
        <v>145</v>
      </c>
      <c r="Q129" s="55" t="e" cm="1" vm="1">
        <f t="array" aca="1" ref="Q129" ca="1">INDIRECT(C125&amp;"!A" &amp; MIN(_xlfn._xlws.FILTER(ROW(INDIRECT(C125&amp;"!$B$10:$B$40")),INDIRECT(C125&amp;"!$B$10:$B$40")&lt;&gt;"")))</f>
        <v>#VALUE!</v>
      </c>
      <c r="R129" s="55" t="e" cm="1" vm="1">
        <f t="array" aca="1" ref="R129" ca="1">INDIRECT(C125&amp;"!A"&amp;MIN(_xlfn._xlws.FILTER(ROW(INDIRECT(C125&amp;"!$B$45:$B$75")),INDIRECT(C125&amp;"!$B$45:$B$75")&lt;&gt;"")))</f>
        <v>#VALUE!</v>
      </c>
      <c r="S129" s="55" t="e" cm="1" vm="1">
        <f t="array" aca="1" ref="S129" ca="1">INDIRECT(C125&amp;"!A"&amp;MIN(_xlfn._xlws.FILTER(ROW(INDIRECT(C125&amp;"!$B$80:$B$110")),INDIRECT(C125&amp;"!$B$80:$B$110")&lt;&gt;"")))</f>
        <v>#VALUE!</v>
      </c>
      <c r="T129" s="55" t="e" cm="1" vm="1">
        <f t="array" aca="1" ref="T129" ca="1">INDIRECT(C125&amp;"!A" &amp; MIN(_xlfn._xlws.FILTER(ROW(INDIRECT(C125&amp;"!$B$115:$B$145")),INDIRECT(C125&amp;"!$B$115:$B$145")&lt;&gt;"")))</f>
        <v>#VALUE!</v>
      </c>
      <c r="U129" s="55" t="e" cm="1" vm="1">
        <f t="array" aca="1" ref="U129" ca="1">INDIRECT(C125&amp;"!A" &amp; MIN(_xlfn._xlws.FILTER(ROW(INDIRECT(C125&amp;"!$B$150:$B$180")),INDIRECT(C125&amp;"!$B$150:$B$180")&lt;&gt;"")))</f>
        <v>#VALUE!</v>
      </c>
      <c r="V129" s="55" t="e" cm="1" vm="1">
        <f t="array" aca="1" ref="V129" ca="1">INDIRECT(C125&amp;"!A" &amp; MIN(_xlfn._xlws.FILTER(ROW(INDIRECT(C125&amp;"!$B$185:$B$215")),INDIRECT(C125&amp;"!$B$185:$B$215")&lt;&gt;"")))</f>
        <v>#VALUE!</v>
      </c>
      <c r="W129" s="55" t="e" cm="1" vm="1">
        <f t="array" aca="1" ref="W129" ca="1">INDIRECT(C125&amp;"!A" &amp; MIN(_xlfn._xlws.FILTER(ROW(INDIRECT(C125&amp;"!$B$220:$B$250")),INDIRECT(C125&amp;"!$B$220:$B$250")&lt;&gt;"")))</f>
        <v>#VALUE!</v>
      </c>
      <c r="X129" s="55" t="e" cm="1" vm="1">
        <f t="array" aca="1" ref="X129" ca="1">INDIRECT(C125&amp;"!A" &amp; MIN(_xlfn._xlws.FILTER(ROW(INDIRECT(C125&amp;"!$B$255:$B$285")),INDIRECT(C125&amp;"!$B$255:$B$285")&lt;&gt;"")))</f>
        <v>#VALUE!</v>
      </c>
    </row>
    <row r="130" spans="2:24" ht="14.25" customHeight="1">
      <c r="C130" s="36" t="s">
        <v>18</v>
      </c>
      <c r="D130" s="30" t="str">
        <f>IF(G125="健保等級適用者（Ａ）","報酬月額","月給")</f>
        <v>月給</v>
      </c>
      <c r="E130" s="24"/>
      <c r="F130" s="24"/>
      <c r="G130" s="24"/>
      <c r="H130" s="24"/>
      <c r="I130" s="24"/>
      <c r="J130" s="24"/>
      <c r="K130" s="24"/>
      <c r="L130" s="117"/>
      <c r="M130" s="122"/>
    </row>
    <row r="131" spans="2:24" ht="14.25" customHeight="1">
      <c r="C131" s="42"/>
      <c r="D131" s="30" t="s">
        <v>68</v>
      </c>
      <c r="E131" s="75" t="str">
        <f ca="1">IF(E132="","",IF(G125="健保等級適用者（Ａ）",IF(K125="年1～3回",MATCH(E132,等級単価一覧!G:G,0),MATCH(E132,等級単価一覧!F:F,0)),MATCH(E132,等級単価一覧!L:L,0))-10)</f>
        <v/>
      </c>
      <c r="F131" s="75" t="str">
        <f ca="1">IF(F132="","",IF(G125="健保等級適用者（Ａ）",IF(K125="年1～3回",MATCH(F132,等級単価一覧!G:G,0),MATCH(F132,等級単価一覧!F:F,0)),MATCH(F132,等級単価一覧!L:L,0))-10)</f>
        <v/>
      </c>
      <c r="G131" s="75" t="str">
        <f ca="1">IF(G132="","",IF(G125="健保等級適用者（Ａ）",IF(K125="年1～3回",MATCH(G132,等級単価一覧!G:G,0),MATCH(G132,等級単価一覧!F:F,0)),MATCH(G132,等級単価一覧!L:L,0))-10)</f>
        <v/>
      </c>
      <c r="H131" s="75" t="str">
        <f ca="1">IF(H132="","",IF(G125="健保等級適用者（Ａ）",IF(K125="年1～3回",MATCH(H132,等級単価一覧!G:G,0),MATCH(H132,等級単価一覧!F:F,0)),MATCH(H132,等級単価一覧!L:L,0))-10)</f>
        <v/>
      </c>
      <c r="I131" s="75" t="str">
        <f ca="1">IF(I132="","",IF(G125="健保等級適用者（Ａ）",IF(K125="年1～3回",MATCH(I132,等級単価一覧!G:G,0),MATCH(I132,等級単価一覧!F:F,0)),MATCH(I132,等級単価一覧!L:L,0))-10)</f>
        <v/>
      </c>
      <c r="J131" s="75" t="str">
        <f ca="1">IF(J132="","",IF(G125="健保等級適用者（Ａ）",IF(K125="年1～3回",MATCH(J132,等級単価一覧!G:G,0),MATCH(J132,等級単価一覧!F:F,0)),MATCH(J132,等級単価一覧!L:L,0))-10)</f>
        <v/>
      </c>
      <c r="K131" s="75" t="str">
        <f ca="1">IF(K132="","",IF(G125="健保等級適用者（Ａ）",IF(K125="年1～3回",MATCH(K132,等級単価一覧!G:G,0),MATCH(K132,等級単価一覧!F:F,0)),MATCH(K132,等級単価一覧!L:L,0))-10)</f>
        <v/>
      </c>
      <c r="L131" s="118" t="str">
        <f ca="1">IF(L132="","",IF(G125="健保等級適用者（Ａ）",IF(K125="年1～3回",MATCH(L132,等級単価一覧!G:G,0),MATCH(L132,等級単価一覧!F:F,0)),MATCH(L132,等級単価一覧!L:L,0))-10)</f>
        <v/>
      </c>
      <c r="M131" s="122"/>
    </row>
    <row r="132" spans="2:24" ht="14.25" customHeight="1">
      <c r="C132" s="42"/>
      <c r="D132" s="23" t="s">
        <v>20</v>
      </c>
      <c r="E132" s="41" t="str" cm="1">
        <f t="array" aca="1" ref="E132" ca="1">IF(AND(Q125="○",R125="○",S125="○"),IFERROR(IF(G125="健保等級適用者（Ａ）",IF(K125="年1～3回",VLOOKUP(E130,等級単価一覧!$B$11:$G$60,6,FALSE),VLOOKUP(E130,等級単価一覧!$B$11:$G$60,5,FALSE)),INDIRECT("等級単価一覧!L"&amp;MATCH(MAX(_xlfn._xlws.FILTER(等級単価一覧!$H$11:$H$60,等級単価一覧!$H$11:$H$60&lt;=E130)),等級単価一覧!H:H,0))),""),"")</f>
        <v/>
      </c>
      <c r="F132" s="41" t="str" cm="1">
        <f t="array" aca="1" ref="F132" ca="1">IF(AND(Q125="○",R125="○",S125="○"),IFERROR(IF(G125="健保等級適用者（Ａ）",IF(K125="年1～3回",VLOOKUP(F130,等級単価一覧!$B$11:$G$60,6,FALSE),VLOOKUP(F130,等級単価一覧!$B$11:$G$60,5,FALSE)),INDIRECT("等級単価一覧!L"&amp;MATCH(MAX(_xlfn._xlws.FILTER(等級単価一覧!$H$11:$H$60,等級単価一覧!$H$11:$H$60&lt;=F130)),等級単価一覧!H:H,0))),""),"")</f>
        <v/>
      </c>
      <c r="G132" s="41" t="str" cm="1">
        <f t="array" aca="1" ref="G132" ca="1">IF(AND(Q125="○",R125="○",S125="○"),IFERROR(IF(G125="健保等級適用者（Ａ）",IF(K125="年1～3回",VLOOKUP(G130,等級単価一覧!$B$11:$G$60,6,FALSE),VLOOKUP(G130,等級単価一覧!$B$11:$G$60,5,FALSE)),INDIRECT("等級単価一覧!L"&amp;MATCH(MAX(_xlfn._xlws.FILTER(等級単価一覧!$H$11:$H$60,等級単価一覧!$H$11:$H$60&lt;=G130)),等級単価一覧!H:H,0))),""),"")</f>
        <v/>
      </c>
      <c r="H132" s="41" t="str" cm="1">
        <f t="array" aca="1" ref="H132" ca="1">IF(AND(Q125="○",R125="○",S125="○"),IFERROR(IF(G125="健保等級適用者（Ａ）",IF(K125="年1～3回",VLOOKUP(H130,等級単価一覧!$B$11:$G$60,6,FALSE),VLOOKUP(H130,等級単価一覧!$B$11:$G$60,5,FALSE)),INDIRECT("等級単価一覧!L"&amp;MATCH(MAX(_xlfn._xlws.FILTER(等級単価一覧!$H$11:$H$60,等級単価一覧!$H$11:$H$60&lt;=H130)),等級単価一覧!H:H,0))),""),"")</f>
        <v/>
      </c>
      <c r="I132" s="41" t="str" cm="1">
        <f t="array" aca="1" ref="I132" ca="1">IF(AND(Q125="○",R125="○",S125="○"),IFERROR(IF(G125="健保等級適用者（Ａ）",IF(K125="年1～3回",VLOOKUP(I130,等級単価一覧!$B$11:$G$60,6,FALSE),VLOOKUP(I130,等級単価一覧!$B$11:$G$60,5,FALSE)),INDIRECT("等級単価一覧!L"&amp;MATCH(MAX(_xlfn._xlws.FILTER(等級単価一覧!$H$11:$H$60,等級単価一覧!$H$11:$H$60&lt;=I130)),等級単価一覧!H:H,0))),""),"")</f>
        <v/>
      </c>
      <c r="J132" s="41" t="str" cm="1">
        <f t="array" aca="1" ref="J132" ca="1">IF(AND(Q125="○",R125="○",S125="○"),IFERROR(IF(G125="健保等級適用者（Ａ）",IF(K125="年1～3回",VLOOKUP(J130,等級単価一覧!$B$11:$G$60,6,FALSE),VLOOKUP(J130,等級単価一覧!$B$11:$G$60,5,FALSE)),INDIRECT("等級単価一覧!L"&amp;MATCH(MAX(_xlfn._xlws.FILTER(等級単価一覧!$H$11:$H$60,等級単価一覧!$H$11:$H$60&lt;=J130)),等級単価一覧!H:H,0))),""),"")</f>
        <v/>
      </c>
      <c r="K132" s="41" t="str" cm="1">
        <f t="array" aca="1" ref="K132" ca="1">IF(AND(Q125="○",R125="○",S125="○"),IFERROR(IF(G125="健保等級適用者（Ａ）",IF(K125="年1～3回",VLOOKUP(K130,等級単価一覧!$B$11:$G$60,6,FALSE),VLOOKUP(K130,等級単価一覧!$B$11:$G$60,5,FALSE)),INDIRECT("等級単価一覧!L"&amp;MATCH(MAX(_xlfn._xlws.FILTER(等級単価一覧!$H$11:$H$60,等級単価一覧!$H$11:$H$60&lt;=K130)),等級単価一覧!H:H,0))),""),"")</f>
        <v/>
      </c>
      <c r="L132" s="119" t="str" cm="1">
        <f t="array" aca="1" ref="L132" ca="1">IF(AND(Q125="○",R125="○",S125="○"),IFERROR(IF(G125="健保等級適用者（Ａ）",IF(K125="年1～3回",VLOOKUP(L130,等級単価一覧!$B$11:$G$60,6,FALSE),VLOOKUP(L130,等級単価一覧!$B$11:$G$60,5,FALSE)),INDIRECT("等級単価一覧!L"&amp;MATCH(MAX(_xlfn._xlws.FILTER(等級単価一覧!$H$11:$H$60,等級単価一覧!$H$11:$H$60&lt;=L130)),等級単価一覧!H:H,0))),""),"")</f>
        <v/>
      </c>
      <c r="M132" s="122"/>
    </row>
    <row r="133" spans="2:24" ht="14.25" customHeight="1">
      <c r="C133" s="43"/>
      <c r="D133" s="36" t="s">
        <v>21</v>
      </c>
      <c r="E133" s="37" t="str" cm="1">
        <f t="array" aca="1" ref="E133" ca="1">IF(INDIRECT(C125&amp;"!$E$41")=0,"",INDIRECT(C125&amp;"!$E$41"))</f>
        <v/>
      </c>
      <c r="F133" s="37" t="str" cm="1">
        <f t="array" aca="1" ref="F133" ca="1">IF(INDIRECT(C125&amp;"!$E$76")=0,"",INDIRECT(C125&amp;"!$E$76"))</f>
        <v/>
      </c>
      <c r="G133" s="37" t="str" cm="1">
        <f t="array" aca="1" ref="G133" ca="1">IF(INDIRECT(C125&amp;"!$E$111")=0,"",INDIRECT(C125&amp;"!$E$111"))</f>
        <v/>
      </c>
      <c r="H133" s="37" t="str" cm="1">
        <f t="array" aca="1" ref="H133" ca="1">IF(INDIRECT(C125&amp;"!$E$146")=0,"",INDIRECT(C125&amp;"!$E$146"))</f>
        <v/>
      </c>
      <c r="I133" s="37" t="str" cm="1">
        <f t="array" aca="1" ref="I133" ca="1">IF(INDIRECT(C125&amp;"!$E$181")=0,"",INDIRECT(C125&amp;"!$E$181"))</f>
        <v/>
      </c>
      <c r="J133" s="37" t="str" cm="1">
        <f t="array" aca="1" ref="J133" ca="1">IF(INDIRECT(C125&amp;"!$E$216")=0,"",INDIRECT(C125&amp;"!$E$216"))</f>
        <v/>
      </c>
      <c r="K133" s="37" t="str" cm="1">
        <f t="array" aca="1" ref="K133" ca="1">IF(INDIRECT(C125&amp;"!$E$251")=0,"",INDIRECT(C125&amp;"!$E$251"))</f>
        <v/>
      </c>
      <c r="L133" s="120" t="str" cm="1">
        <f t="array" aca="1" ref="L133" ca="1">IF(INDIRECT(C125&amp;"!$E$286")=0,"",INDIRECT(C125&amp;"!$E$286"))</f>
        <v/>
      </c>
      <c r="M133" s="37" t="str">
        <f ca="1">IF(E133="","",SUM($E133:$L133))</f>
        <v/>
      </c>
    </row>
    <row r="134" spans="2:24" ht="14.25" customHeight="1">
      <c r="C134" s="43"/>
      <c r="D134" s="36" t="s">
        <v>91</v>
      </c>
      <c r="E134" s="53" t="str">
        <f ca="1">IF(OR(E132="",E133=""),"",ROUNDDOWN(E132*E133*24,0))</f>
        <v/>
      </c>
      <c r="F134" s="53" t="str">
        <f t="shared" ref="F134:L134" ca="1" si="82">IF(OR(F132="",F133=""),"",ROUNDDOWN(F132*F133*24,0))</f>
        <v/>
      </c>
      <c r="G134" s="53" t="str">
        <f t="shared" ca="1" si="82"/>
        <v/>
      </c>
      <c r="H134" s="53" t="str">
        <f t="shared" ca="1" si="82"/>
        <v/>
      </c>
      <c r="I134" s="53" t="str">
        <f t="shared" ca="1" si="82"/>
        <v/>
      </c>
      <c r="J134" s="53" t="str">
        <f t="shared" ca="1" si="82"/>
        <v/>
      </c>
      <c r="K134" s="53" t="str">
        <f t="shared" ca="1" si="82"/>
        <v/>
      </c>
      <c r="L134" s="53" t="str">
        <f t="shared" ca="1" si="82"/>
        <v/>
      </c>
      <c r="M134" s="123">
        <f ca="1">SUM(E134:L134)</f>
        <v>0</v>
      </c>
      <c r="Q134" s="26" t="str">
        <f t="shared" ref="Q134" ca="1" si="83">IF(OR(E132="",E133=""),"", TEXT(E132,"#,###円") &amp; "×" &amp; TEXT(E133,"[h]:mm時間;@") &amp; "=" &amp; TEXT(E134,"#,###円"))</f>
        <v/>
      </c>
      <c r="R134" s="26" t="str">
        <f t="shared" ref="R134" ca="1" si="84">IF(OR(F132="",F133=""),"", TEXT(F132,"#,###円") &amp; "×" &amp; TEXT(F133,"[h]:mm時間;@") &amp; "=" &amp; TEXT(F134,"#,###円"))</f>
        <v/>
      </c>
      <c r="S134" s="26" t="str">
        <f t="shared" ref="S134" ca="1" si="85">IF(OR(G132="",G133=""),"", TEXT(G132,"#,###円") &amp; "×" &amp; TEXT(G133,"[h]:mm時間;@") &amp; "=" &amp; TEXT(G134,"#,###円"))</f>
        <v/>
      </c>
      <c r="T134" s="26" t="str">
        <f t="shared" ref="T134" ca="1" si="86">IF(OR(H132="",H133=""),"", TEXT(H132,"#,###円") &amp; "×" &amp; TEXT(H133,"[h]:mm時間;@") &amp; "=" &amp; TEXT(H134,"#,###円"))</f>
        <v/>
      </c>
      <c r="U134" s="26" t="str">
        <f t="shared" ref="U134" ca="1" si="87">IF(OR(I132="",I133=""),"", TEXT(I132,"#,###円") &amp; "×" &amp; TEXT(I133,"[h]:mm時間;@") &amp; "=" &amp; TEXT(I134,"#,###円"))</f>
        <v/>
      </c>
      <c r="V134" s="26" t="str">
        <f t="shared" ref="V134" ca="1" si="88">IF(OR(J132="",J133=""),"", TEXT(J132,"#,###円") &amp; "×" &amp; TEXT(J133,"[h]:mm時間;@") &amp; "=" &amp; TEXT(J134,"#,###円"))</f>
        <v/>
      </c>
      <c r="W134" s="26" t="str">
        <f t="shared" ref="W134" ca="1" si="89">IF(OR(K132="",K133=""),"", TEXT(K132,"#,###円") &amp; "×" &amp; TEXT(K133,"[h]:mm時間;@") &amp; "=" &amp; TEXT(K134,"#,###円"))</f>
        <v/>
      </c>
      <c r="X134" s="26" t="str">
        <f ca="1">IF(OR(L132="",K133=""),"", TEXT(L132,"#,###円") &amp; "×" &amp; TEXT(L133,"[h]:mm時間;@") &amp; "=" &amp; TEXT(L134,"#,###円"))</f>
        <v/>
      </c>
    </row>
    <row r="135" spans="2:24" ht="14.25" customHeight="1">
      <c r="C135" s="36" t="s">
        <v>74</v>
      </c>
      <c r="D135" s="46" t="s">
        <v>75</v>
      </c>
      <c r="E135" s="47"/>
      <c r="F135" s="48"/>
      <c r="G135" s="48"/>
      <c r="H135" s="48"/>
      <c r="I135" s="48"/>
      <c r="J135" s="48"/>
      <c r="K135" s="48"/>
      <c r="L135" s="47"/>
      <c r="M135" s="124">
        <f>SUM(E135:L135)</f>
        <v>0</v>
      </c>
      <c r="Q135" s="26" t="str">
        <f t="shared" ref="Q135:X135" si="90">IF(E135="",""," / 自己負担：" &amp; TEXT(E135,"#,###円")) &amp; IF(E136="",""," ※" &amp;E136)</f>
        <v/>
      </c>
      <c r="R135" s="26" t="str">
        <f t="shared" si="90"/>
        <v/>
      </c>
      <c r="S135" s="26" t="str">
        <f t="shared" si="90"/>
        <v/>
      </c>
      <c r="T135" s="26" t="str">
        <f t="shared" si="90"/>
        <v/>
      </c>
      <c r="U135" s="26" t="str">
        <f t="shared" si="90"/>
        <v/>
      </c>
      <c r="V135" s="26" t="str">
        <f t="shared" si="90"/>
        <v/>
      </c>
      <c r="W135" s="26" t="str">
        <f t="shared" si="90"/>
        <v/>
      </c>
      <c r="X135" s="26" t="str">
        <f t="shared" si="90"/>
        <v/>
      </c>
    </row>
    <row r="136" spans="2:24" ht="34.5" customHeight="1" thickBot="1">
      <c r="C136" s="49" t="s">
        <v>76</v>
      </c>
      <c r="D136" s="50" t="s">
        <v>77</v>
      </c>
      <c r="E136" s="51"/>
      <c r="F136" s="51"/>
      <c r="G136" s="51"/>
      <c r="H136" s="51"/>
      <c r="I136" s="51"/>
      <c r="J136" s="51"/>
      <c r="K136" s="51"/>
      <c r="L136" s="51"/>
      <c r="M136" s="122"/>
      <c r="O136" s="1" t="s">
        <v>78</v>
      </c>
    </row>
    <row r="137" spans="2:24" ht="14.25" customHeight="1" thickTop="1">
      <c r="C137" s="44"/>
      <c r="D137" s="38" t="s">
        <v>22</v>
      </c>
      <c r="E137" s="39" t="str">
        <f ca="1">IFERROR(IF(E134-E135=0,"",E134-E135),"")</f>
        <v/>
      </c>
      <c r="F137" s="39" t="str">
        <f t="shared" ref="F137:L137" ca="1" si="91">IFERROR(IF(F134-F135=0,"",F134-F135),"")</f>
        <v/>
      </c>
      <c r="G137" s="39" t="str">
        <f t="shared" ca="1" si="91"/>
        <v/>
      </c>
      <c r="H137" s="39" t="str">
        <f t="shared" ca="1" si="91"/>
        <v/>
      </c>
      <c r="I137" s="39" t="str">
        <f t="shared" ca="1" si="91"/>
        <v/>
      </c>
      <c r="J137" s="39" t="str">
        <f t="shared" ca="1" si="91"/>
        <v/>
      </c>
      <c r="K137" s="39" t="str">
        <f t="shared" ca="1" si="91"/>
        <v/>
      </c>
      <c r="L137" s="121" t="str">
        <f t="shared" ca="1" si="91"/>
        <v/>
      </c>
      <c r="M137" s="39" t="str">
        <f ca="1">IF(E137="","",SUM(E137:L137))</f>
        <v/>
      </c>
      <c r="Q137" s="56" t="str">
        <f ca="1">Q134&amp;Q135</f>
        <v/>
      </c>
      <c r="R137" s="56" t="str">
        <f t="shared" ref="R137:X137" ca="1" si="92">R134&amp;R135</f>
        <v/>
      </c>
      <c r="S137" s="56" t="str">
        <f t="shared" ca="1" si="92"/>
        <v/>
      </c>
      <c r="T137" s="56" t="str">
        <f t="shared" ca="1" si="92"/>
        <v/>
      </c>
      <c r="U137" s="56" t="str">
        <f t="shared" ca="1" si="92"/>
        <v/>
      </c>
      <c r="V137" s="56" t="str">
        <f t="shared" ca="1" si="92"/>
        <v/>
      </c>
      <c r="W137" s="56" t="str">
        <f t="shared" ca="1" si="92"/>
        <v/>
      </c>
      <c r="X137" s="56" t="str">
        <f t="shared" ca="1" si="92"/>
        <v/>
      </c>
    </row>
    <row r="138" spans="2:24" ht="15" thickBot="1">
      <c r="B138" s="32"/>
      <c r="C138" s="32"/>
      <c r="D138" s="32"/>
      <c r="E138" s="32"/>
      <c r="F138" s="32"/>
      <c r="G138" s="32"/>
      <c r="H138" s="32"/>
      <c r="I138" s="32"/>
      <c r="J138" s="32"/>
      <c r="K138" s="32"/>
      <c r="L138" s="32"/>
      <c r="M138" s="32"/>
    </row>
    <row r="139" spans="2:24">
      <c r="Q139" s="1" t="s">
        <v>88</v>
      </c>
      <c r="R139" s="1" t="s">
        <v>89</v>
      </c>
      <c r="S139" s="1" t="s">
        <v>90</v>
      </c>
    </row>
    <row r="140" spans="2:24" ht="14.25" customHeight="1">
      <c r="B140" s="45">
        <f>B125+1</f>
        <v>10</v>
      </c>
      <c r="C140" s="35" t="str">
        <f>HYPERLINK("#日誌"&amp;B140&amp;"!B10","日誌"&amp;B140)</f>
        <v>日誌10</v>
      </c>
      <c r="D140" s="127" t="s">
        <v>106</v>
      </c>
      <c r="E140" s="130"/>
      <c r="F140" s="127" t="s">
        <v>73</v>
      </c>
      <c r="G140" s="52"/>
      <c r="H140" s="127" t="s">
        <v>83</v>
      </c>
      <c r="I140" s="25"/>
      <c r="J140" s="127" t="s">
        <v>15</v>
      </c>
      <c r="K140" s="25"/>
      <c r="M140" s="54" t="str">
        <f>HYPERLINK("#①人件費!C"&amp;9*B140,"経費支出管理表へ")</f>
        <v>経費支出管理表へ</v>
      </c>
      <c r="O140" s="125" t="str">
        <f>IF(AND(G140="健保等級適用者以外の者（Ｂ）",OR(I140="日額",I140="時給")),"健保等級適用者以外の者（Ｂ）かつ給与形態が「"&amp;I140&amp;"」の場合、等級単価を適用しません。補助金事務局へお問い合わせ頂き、個別単価を適用してください。","")</f>
        <v/>
      </c>
      <c r="Q140" s="1" t="str">
        <f>IF(G140="","×","○")</f>
        <v>×</v>
      </c>
      <c r="R140" s="1" t="str">
        <f>IF(G140="健保等級適用者（Ａ）","○",IF(AND(G140="健保等級適用者以外の者（Ｂ）",I140=""),"×",IF(OR(I140="年額",I140="月額"),"○","")))</f>
        <v/>
      </c>
      <c r="S140" s="1" t="str">
        <f>IF(AND(G140="健保等級適用者（Ａ）",K140=""),"×","○")</f>
        <v>○</v>
      </c>
    </row>
    <row r="141" spans="2:24" ht="14.25" customHeight="1">
      <c r="C141" s="95"/>
      <c r="D141" s="94"/>
      <c r="F141" s="127" t="s">
        <v>115</v>
      </c>
      <c r="G141" s="25"/>
      <c r="H141" s="127" t="s">
        <v>116</v>
      </c>
      <c r="I141" s="25"/>
    </row>
    <row r="142" spans="2:24" ht="7.5" customHeight="1">
      <c r="C142" s="26"/>
      <c r="D142" s="26"/>
      <c r="E142" s="26"/>
      <c r="F142" s="26"/>
      <c r="G142" s="34" t="e">
        <f>VLOOKUP(G141,リスト!F:G,2,FALSE)</f>
        <v>#N/A</v>
      </c>
      <c r="H142" s="26"/>
      <c r="I142" s="34"/>
      <c r="J142" s="26"/>
      <c r="K142" s="26"/>
      <c r="L142" s="26"/>
      <c r="M142" s="26"/>
    </row>
    <row r="143" spans="2:24" ht="14.25" customHeight="1">
      <c r="C143" s="40"/>
      <c r="D143" s="111"/>
      <c r="E143" s="112" t="s">
        <v>42</v>
      </c>
      <c r="F143" s="112" t="s">
        <v>43</v>
      </c>
      <c r="G143" s="112" t="s">
        <v>44</v>
      </c>
      <c r="H143" s="112" t="s">
        <v>45</v>
      </c>
      <c r="I143" s="112" t="s">
        <v>46</v>
      </c>
      <c r="J143" s="112" t="s">
        <v>47</v>
      </c>
      <c r="K143" s="112" t="s">
        <v>48</v>
      </c>
      <c r="L143" s="112" t="s">
        <v>49</v>
      </c>
      <c r="M143" s="113" t="s">
        <v>11</v>
      </c>
      <c r="Q143" s="112" t="s">
        <v>42</v>
      </c>
      <c r="R143" s="112" t="s">
        <v>43</v>
      </c>
      <c r="S143" s="112" t="s">
        <v>44</v>
      </c>
      <c r="T143" s="112" t="s">
        <v>45</v>
      </c>
      <c r="U143" s="112" t="s">
        <v>46</v>
      </c>
      <c r="V143" s="112" t="s">
        <v>47</v>
      </c>
      <c r="W143" s="112" t="s">
        <v>48</v>
      </c>
      <c r="X143" s="112" t="s">
        <v>49</v>
      </c>
    </row>
    <row r="144" spans="2:24" ht="14.25" customHeight="1">
      <c r="C144" s="27" t="s">
        <v>17</v>
      </c>
      <c r="D144" s="28"/>
      <c r="E144" s="29" cm="1">
        <f t="array" aca="1" ref="E144" ca="1">IF(INDIRECT(C140&amp;"!$E$41")=0,"",COUNT(INDIRECT(C140&amp;"!$E$10:$E$40")))</f>
        <v>0</v>
      </c>
      <c r="F144" s="29" cm="1">
        <f t="array" aca="1" ref="F144" ca="1">IF(INDIRECT(C140&amp;"!$E$76")=0,"",COUNT(INDIRECT(C140&amp;"!$E$45:$E$75")))</f>
        <v>0</v>
      </c>
      <c r="G144" s="29" cm="1">
        <f t="array" aca="1" ref="G144" ca="1">IF(INDIRECT(C140&amp;"!$E$111")=0,"",COUNT(INDIRECT(C140&amp;"!$E$80:$E$110")))</f>
        <v>0</v>
      </c>
      <c r="H144" s="29" cm="1">
        <f t="array" aca="1" ref="H144" ca="1">IF(INDIRECT(C140&amp;"!$E$146")=0,"",COUNT(INDIRECT(C140&amp;"!$E$115:$E$145")))</f>
        <v>0</v>
      </c>
      <c r="I144" s="29" cm="1">
        <f t="array" aca="1" ref="I144" ca="1">IF(INDIRECT(C140&amp;"!$E$181")=0,"",COUNT(INDIRECT(C140&amp;"!$E$150:$E$180")))</f>
        <v>0</v>
      </c>
      <c r="J144" s="29" cm="1">
        <f t="array" aca="1" ref="J144" ca="1">IF(INDIRECT(C140&amp;"!$E$216")=0,"",COUNT(INDIRECT(C140&amp;"!$E$185:$E$215")))</f>
        <v>0</v>
      </c>
      <c r="K144" s="29" cm="1">
        <f t="array" aca="1" ref="K144" ca="1">IF(INDIRECT(C140&amp;"!$E$251")=0,"",COUNT(INDIRECT(C140&amp;"!$E$220:$E$250")))</f>
        <v>0</v>
      </c>
      <c r="L144" s="116" cm="1">
        <f t="array" aca="1" ref="L144" ca="1">IF(INDIRECT(C140&amp;"!$E$286")=0,"",COUNT(INDIRECT(C140&amp;"!$E$255:$E$285")))</f>
        <v>0</v>
      </c>
      <c r="M144" s="29">
        <f ca="1">IF($E$9="","",SUM($E144:$L144))</f>
        <v>0</v>
      </c>
      <c r="O144" s="132" t="s">
        <v>145</v>
      </c>
      <c r="Q144" s="55" t="e" cm="1" vm="1">
        <f t="array" aca="1" ref="Q144" ca="1">INDIRECT(C140&amp;"!A" &amp; MIN(_xlfn._xlws.FILTER(ROW(INDIRECT(C140&amp;"!$B$10:$B$40")),INDIRECT(C140&amp;"!$B$10:$B$40")&lt;&gt;"")))</f>
        <v>#VALUE!</v>
      </c>
      <c r="R144" s="55" t="e" cm="1" vm="1">
        <f t="array" aca="1" ref="R144" ca="1">INDIRECT(C140&amp;"!A"&amp;MIN(_xlfn._xlws.FILTER(ROW(INDIRECT(C140&amp;"!$B$45:$B$75")),INDIRECT(C140&amp;"!$B$45:$B$75")&lt;&gt;"")))</f>
        <v>#VALUE!</v>
      </c>
      <c r="S144" s="55" t="e" cm="1" vm="1">
        <f t="array" aca="1" ref="S144" ca="1">INDIRECT(C140&amp;"!A"&amp;MIN(_xlfn._xlws.FILTER(ROW(INDIRECT(C140&amp;"!$B$80:$B$110")),INDIRECT(C140&amp;"!$B$80:$B$110")&lt;&gt;"")))</f>
        <v>#VALUE!</v>
      </c>
      <c r="T144" s="55" t="e" cm="1" vm="1">
        <f t="array" aca="1" ref="T144" ca="1">INDIRECT(C140&amp;"!A" &amp; MIN(_xlfn._xlws.FILTER(ROW(INDIRECT(C140&amp;"!$B$115:$B$145")),INDIRECT(C140&amp;"!$B$115:$B$145")&lt;&gt;"")))</f>
        <v>#VALUE!</v>
      </c>
      <c r="U144" s="55" t="e" cm="1" vm="1">
        <f t="array" aca="1" ref="U144" ca="1">INDIRECT(C140&amp;"!A" &amp; MIN(_xlfn._xlws.FILTER(ROW(INDIRECT(C140&amp;"!$B$150:$B$180")),INDIRECT(C140&amp;"!$B$150:$B$180")&lt;&gt;"")))</f>
        <v>#VALUE!</v>
      </c>
      <c r="V144" s="55" t="e" cm="1" vm="1">
        <f t="array" aca="1" ref="V144" ca="1">INDIRECT(C140&amp;"!A" &amp; MIN(_xlfn._xlws.FILTER(ROW(INDIRECT(C140&amp;"!$B$185:$B$215")),INDIRECT(C140&amp;"!$B$185:$B$215")&lt;&gt;"")))</f>
        <v>#VALUE!</v>
      </c>
      <c r="W144" s="55" t="e" cm="1" vm="1">
        <f t="array" aca="1" ref="W144" ca="1">INDIRECT(C140&amp;"!A" &amp; MIN(_xlfn._xlws.FILTER(ROW(INDIRECT(C140&amp;"!$B$220:$B$250")),INDIRECT(C140&amp;"!$B$220:$B$250")&lt;&gt;"")))</f>
        <v>#VALUE!</v>
      </c>
      <c r="X144" s="55" t="e" cm="1" vm="1">
        <f t="array" aca="1" ref="X144" ca="1">INDIRECT(C140&amp;"!A" &amp; MIN(_xlfn._xlws.FILTER(ROW(INDIRECT(C140&amp;"!$B$255:$B$285")),INDIRECT(C140&amp;"!$B$255:$B$285")&lt;&gt;"")))</f>
        <v>#VALUE!</v>
      </c>
    </row>
    <row r="145" spans="2:24" ht="14.25" customHeight="1">
      <c r="C145" s="36" t="s">
        <v>18</v>
      </c>
      <c r="D145" s="30" t="str">
        <f>IF(G140="健保等級適用者（Ａ）","報酬月額","月給")</f>
        <v>月給</v>
      </c>
      <c r="E145" s="24"/>
      <c r="F145" s="24"/>
      <c r="G145" s="24"/>
      <c r="H145" s="24"/>
      <c r="I145" s="24"/>
      <c r="J145" s="24"/>
      <c r="K145" s="24"/>
      <c r="L145" s="117"/>
      <c r="M145" s="122"/>
    </row>
    <row r="146" spans="2:24" ht="14.25" customHeight="1">
      <c r="C146" s="42"/>
      <c r="D146" s="30" t="s">
        <v>68</v>
      </c>
      <c r="E146" s="75" t="str">
        <f ca="1">IF(E147="","",IF(G140="健保等級適用者（Ａ）",IF(K140="年1～3回",MATCH(E147,等級単価一覧!G:G,0),MATCH(E147,等級単価一覧!F:F,0)),MATCH(E147,等級単価一覧!L:L,0))-10)</f>
        <v/>
      </c>
      <c r="F146" s="75" t="str">
        <f ca="1">IF(F147="","",IF(G140="健保等級適用者（Ａ）",IF(K140="年1～3回",MATCH(F147,等級単価一覧!G:G,0),MATCH(F147,等級単価一覧!F:F,0)),MATCH(F147,等級単価一覧!L:L,0))-10)</f>
        <v/>
      </c>
      <c r="G146" s="75" t="str">
        <f ca="1">IF(G147="","",IF(G140="健保等級適用者（Ａ）",IF(K140="年1～3回",MATCH(G147,等級単価一覧!G:G,0),MATCH(G147,等級単価一覧!F:F,0)),MATCH(G147,等級単価一覧!L:L,0))-10)</f>
        <v/>
      </c>
      <c r="H146" s="75" t="str">
        <f ca="1">IF(H147="","",IF(G140="健保等級適用者（Ａ）",IF(K140="年1～3回",MATCH(H147,等級単価一覧!G:G,0),MATCH(H147,等級単価一覧!F:F,0)),MATCH(H147,等級単価一覧!L:L,0))-10)</f>
        <v/>
      </c>
      <c r="I146" s="75" t="str">
        <f ca="1">IF(I147="","",IF(G140="健保等級適用者（Ａ）",IF(K140="年1～3回",MATCH(I147,等級単価一覧!G:G,0),MATCH(I147,等級単価一覧!F:F,0)),MATCH(I147,等級単価一覧!L:L,0))-10)</f>
        <v/>
      </c>
      <c r="J146" s="75" t="str">
        <f ca="1">IF(J147="","",IF(G140="健保等級適用者（Ａ）",IF(K140="年1～3回",MATCH(J147,等級単価一覧!G:G,0),MATCH(J147,等級単価一覧!F:F,0)),MATCH(J147,等級単価一覧!L:L,0))-10)</f>
        <v/>
      </c>
      <c r="K146" s="75" t="str">
        <f ca="1">IF(K147="","",IF(G140="健保等級適用者（Ａ）",IF(K140="年1～3回",MATCH(K147,等級単価一覧!G:G,0),MATCH(K147,等級単価一覧!F:F,0)),MATCH(K147,等級単価一覧!L:L,0))-10)</f>
        <v/>
      </c>
      <c r="L146" s="118" t="str">
        <f ca="1">IF(L147="","",IF(G140="健保等級適用者（Ａ）",IF(K140="年1～3回",MATCH(L147,等級単価一覧!G:G,0),MATCH(L147,等級単価一覧!F:F,0)),MATCH(L147,等級単価一覧!L:L,0))-10)</f>
        <v/>
      </c>
      <c r="M146" s="122"/>
    </row>
    <row r="147" spans="2:24" ht="14.25" customHeight="1">
      <c r="C147" s="42"/>
      <c r="D147" s="23" t="s">
        <v>20</v>
      </c>
      <c r="E147" s="41" t="str" cm="1">
        <f t="array" aca="1" ref="E147" ca="1">IF(AND(Q140="○",R140="○",S140="○"),IFERROR(IF(G140="健保等級適用者（Ａ）",IF(K140="年1～3回",VLOOKUP(E145,等級単価一覧!$B$11:$G$60,6,FALSE),VLOOKUP(E145,等級単価一覧!$B$11:$G$60,5,FALSE)),INDIRECT("等級単価一覧!L"&amp;MATCH(MAX(_xlfn._xlws.FILTER(等級単価一覧!$H$11:$H$60,等級単価一覧!$H$11:$H$60&lt;=E145)),等級単価一覧!H:H,0))),""),"")</f>
        <v/>
      </c>
      <c r="F147" s="41" t="str" cm="1">
        <f t="array" aca="1" ref="F147" ca="1">IF(AND(Q140="○",R140="○",S140="○"),IFERROR(IF(G140="健保等級適用者（Ａ）",IF(K140="年1～3回",VLOOKUP(F145,等級単価一覧!$B$11:$G$60,6,FALSE),VLOOKUP(F145,等級単価一覧!$B$11:$G$60,5,FALSE)),INDIRECT("等級単価一覧!L"&amp;MATCH(MAX(_xlfn._xlws.FILTER(等級単価一覧!$H$11:$H$60,等級単価一覧!$H$11:$H$60&lt;=F145)),等級単価一覧!H:H,0))),""),"")</f>
        <v/>
      </c>
      <c r="G147" s="41" t="str" cm="1">
        <f t="array" aca="1" ref="G147" ca="1">IF(AND(Q140="○",R140="○",S140="○"),IFERROR(IF(G140="健保等級適用者（Ａ）",IF(K140="年1～3回",VLOOKUP(G145,等級単価一覧!$B$11:$G$60,6,FALSE),VLOOKUP(G145,等級単価一覧!$B$11:$G$60,5,FALSE)),INDIRECT("等級単価一覧!L"&amp;MATCH(MAX(_xlfn._xlws.FILTER(等級単価一覧!$H$11:$H$60,等級単価一覧!$H$11:$H$60&lt;=G145)),等級単価一覧!H:H,0))),""),"")</f>
        <v/>
      </c>
      <c r="H147" s="41" t="str" cm="1">
        <f t="array" aca="1" ref="H147" ca="1">IF(AND(Q140="○",R140="○",S140="○"),IFERROR(IF(G140="健保等級適用者（Ａ）",IF(K140="年1～3回",VLOOKUP(H145,等級単価一覧!$B$11:$G$60,6,FALSE),VLOOKUP(H145,等級単価一覧!$B$11:$G$60,5,FALSE)),INDIRECT("等級単価一覧!L"&amp;MATCH(MAX(_xlfn._xlws.FILTER(等級単価一覧!$H$11:$H$60,等級単価一覧!$H$11:$H$60&lt;=H145)),等級単価一覧!H:H,0))),""),"")</f>
        <v/>
      </c>
      <c r="I147" s="41" t="str" cm="1">
        <f t="array" aca="1" ref="I147" ca="1">IF(AND(Q140="○",R140="○",S140="○"),IFERROR(IF(G140="健保等級適用者（Ａ）",IF(K140="年1～3回",VLOOKUP(I145,等級単価一覧!$B$11:$G$60,6,FALSE),VLOOKUP(I145,等級単価一覧!$B$11:$G$60,5,FALSE)),INDIRECT("等級単価一覧!L"&amp;MATCH(MAX(_xlfn._xlws.FILTER(等級単価一覧!$H$11:$H$60,等級単価一覧!$H$11:$H$60&lt;=I145)),等級単価一覧!H:H,0))),""),"")</f>
        <v/>
      </c>
      <c r="J147" s="41" t="str" cm="1">
        <f t="array" aca="1" ref="J147" ca="1">IF(AND(Q140="○",R140="○",S140="○"),IFERROR(IF(G140="健保等級適用者（Ａ）",IF(K140="年1～3回",VLOOKUP(J145,等級単価一覧!$B$11:$G$60,6,FALSE),VLOOKUP(J145,等級単価一覧!$B$11:$G$60,5,FALSE)),INDIRECT("等級単価一覧!L"&amp;MATCH(MAX(_xlfn._xlws.FILTER(等級単価一覧!$H$11:$H$60,等級単価一覧!$H$11:$H$60&lt;=J145)),等級単価一覧!H:H,0))),""),"")</f>
        <v/>
      </c>
      <c r="K147" s="41" t="str" cm="1">
        <f t="array" aca="1" ref="K147" ca="1">IF(AND(Q140="○",R140="○",S140="○"),IFERROR(IF(G140="健保等級適用者（Ａ）",IF(K140="年1～3回",VLOOKUP(K145,等級単価一覧!$B$11:$G$60,6,FALSE),VLOOKUP(K145,等級単価一覧!$B$11:$G$60,5,FALSE)),INDIRECT("等級単価一覧!L"&amp;MATCH(MAX(_xlfn._xlws.FILTER(等級単価一覧!$H$11:$H$60,等級単価一覧!$H$11:$H$60&lt;=K145)),等級単価一覧!H:H,0))),""),"")</f>
        <v/>
      </c>
      <c r="L147" s="119" t="str" cm="1">
        <f t="array" aca="1" ref="L147" ca="1">IF(AND(Q140="○",R140="○",S140="○"),IFERROR(IF(G140="健保等級適用者（Ａ）",IF(K140="年1～3回",VLOOKUP(L145,等級単価一覧!$B$11:$G$60,6,FALSE),VLOOKUP(L145,等級単価一覧!$B$11:$G$60,5,FALSE)),INDIRECT("等級単価一覧!L"&amp;MATCH(MAX(_xlfn._xlws.FILTER(等級単価一覧!$H$11:$H$60,等級単価一覧!$H$11:$H$60&lt;=L145)),等級単価一覧!H:H,0))),""),"")</f>
        <v/>
      </c>
      <c r="M147" s="122"/>
    </row>
    <row r="148" spans="2:24" ht="14.25" customHeight="1">
      <c r="C148" s="43"/>
      <c r="D148" s="36" t="s">
        <v>21</v>
      </c>
      <c r="E148" s="37" t="str" cm="1">
        <f t="array" aca="1" ref="E148" ca="1">IF(INDIRECT(C140&amp;"!$E$41")=0,"",INDIRECT(C140&amp;"!$E$41"))</f>
        <v/>
      </c>
      <c r="F148" s="37" t="str" cm="1">
        <f t="array" aca="1" ref="F148" ca="1">IF(INDIRECT(C140&amp;"!$E$76")=0,"",INDIRECT(C140&amp;"!$E$76"))</f>
        <v/>
      </c>
      <c r="G148" s="37" t="str" cm="1">
        <f t="array" aca="1" ref="G148" ca="1">IF(INDIRECT(C140&amp;"!$E$111")=0,"",INDIRECT(C140&amp;"!$E$111"))</f>
        <v/>
      </c>
      <c r="H148" s="37" t="str" cm="1">
        <f t="array" aca="1" ref="H148" ca="1">IF(INDIRECT(C140&amp;"!$E$146")=0,"",INDIRECT(C140&amp;"!$E$146"))</f>
        <v/>
      </c>
      <c r="I148" s="37" t="str" cm="1">
        <f t="array" aca="1" ref="I148" ca="1">IF(INDIRECT(C140&amp;"!$E$181")=0,"",INDIRECT(C140&amp;"!$E$181"))</f>
        <v/>
      </c>
      <c r="J148" s="37" t="str" cm="1">
        <f t="array" aca="1" ref="J148" ca="1">IF(INDIRECT(C140&amp;"!$E$216")=0,"",INDIRECT(C140&amp;"!$E$216"))</f>
        <v/>
      </c>
      <c r="K148" s="37" t="str" cm="1">
        <f t="array" aca="1" ref="K148" ca="1">IF(INDIRECT(C140&amp;"!$E$251")=0,"",INDIRECT(C140&amp;"!$E$251"))</f>
        <v/>
      </c>
      <c r="L148" s="120" t="str" cm="1">
        <f t="array" aca="1" ref="L148" ca="1">IF(INDIRECT(C140&amp;"!$E$286")=0,"",INDIRECT(C140&amp;"!$E$286"))</f>
        <v/>
      </c>
      <c r="M148" s="37" t="str">
        <f ca="1">IF(E148="","",SUM($E148:$L148))</f>
        <v/>
      </c>
    </row>
    <row r="149" spans="2:24" ht="14.25" customHeight="1">
      <c r="C149" s="43"/>
      <c r="D149" s="36" t="s">
        <v>91</v>
      </c>
      <c r="E149" s="53" t="str">
        <f ca="1">IF(OR(E147="",E148=""),"",ROUNDDOWN(E147*E148*24,0))</f>
        <v/>
      </c>
      <c r="F149" s="53" t="str">
        <f t="shared" ref="F149:L149" ca="1" si="93">IF(OR(F147="",F148=""),"",ROUNDDOWN(F147*F148*24,0))</f>
        <v/>
      </c>
      <c r="G149" s="53" t="str">
        <f t="shared" ca="1" si="93"/>
        <v/>
      </c>
      <c r="H149" s="53" t="str">
        <f t="shared" ca="1" si="93"/>
        <v/>
      </c>
      <c r="I149" s="53" t="str">
        <f t="shared" ca="1" si="93"/>
        <v/>
      </c>
      <c r="J149" s="53" t="str">
        <f t="shared" ca="1" si="93"/>
        <v/>
      </c>
      <c r="K149" s="53" t="str">
        <f t="shared" ca="1" si="93"/>
        <v/>
      </c>
      <c r="L149" s="53" t="str">
        <f t="shared" ca="1" si="93"/>
        <v/>
      </c>
      <c r="M149" s="123">
        <f ca="1">SUM(E149:L149)</f>
        <v>0</v>
      </c>
      <c r="Q149" s="26" t="str">
        <f t="shared" ref="Q149" ca="1" si="94">IF(OR(E147="",E148=""),"", TEXT(E147,"#,###円") &amp; "×" &amp; TEXT(E148,"[h]:mm時間;@") &amp; "=" &amp; TEXT(E149,"#,###円"))</f>
        <v/>
      </c>
      <c r="R149" s="26" t="str">
        <f t="shared" ref="R149" ca="1" si="95">IF(OR(F147="",F148=""),"", TEXT(F147,"#,###円") &amp; "×" &amp; TEXT(F148,"[h]:mm時間;@") &amp; "=" &amp; TEXT(F149,"#,###円"))</f>
        <v/>
      </c>
      <c r="S149" s="26" t="str">
        <f t="shared" ref="S149" ca="1" si="96">IF(OR(G147="",G148=""),"", TEXT(G147,"#,###円") &amp; "×" &amp; TEXT(G148,"[h]:mm時間;@") &amp; "=" &amp; TEXT(G149,"#,###円"))</f>
        <v/>
      </c>
      <c r="T149" s="26" t="str">
        <f t="shared" ref="T149" ca="1" si="97">IF(OR(H147="",H148=""),"", TEXT(H147,"#,###円") &amp; "×" &amp; TEXT(H148,"[h]:mm時間;@") &amp; "=" &amp; TEXT(H149,"#,###円"))</f>
        <v/>
      </c>
      <c r="U149" s="26" t="str">
        <f t="shared" ref="U149" ca="1" si="98">IF(OR(I147="",I148=""),"", TEXT(I147,"#,###円") &amp; "×" &amp; TEXT(I148,"[h]:mm時間;@") &amp; "=" &amp; TEXT(I149,"#,###円"))</f>
        <v/>
      </c>
      <c r="V149" s="26" t="str">
        <f t="shared" ref="V149" ca="1" si="99">IF(OR(J147="",J148=""),"", TEXT(J147,"#,###円") &amp; "×" &amp; TEXT(J148,"[h]:mm時間;@") &amp; "=" &amp; TEXT(J149,"#,###円"))</f>
        <v/>
      </c>
      <c r="W149" s="26" t="str">
        <f t="shared" ref="W149" ca="1" si="100">IF(OR(K147="",K148=""),"", TEXT(K147,"#,###円") &amp; "×" &amp; TEXT(K148,"[h]:mm時間;@") &amp; "=" &amp; TEXT(K149,"#,###円"))</f>
        <v/>
      </c>
      <c r="X149" s="26" t="str">
        <f ca="1">IF(OR(L147="",K148=""),"", TEXT(L147,"#,###円") &amp; "×" &amp; TEXT(L148,"[h]:mm時間;@") &amp; "=" &amp; TEXT(L149,"#,###円"))</f>
        <v/>
      </c>
    </row>
    <row r="150" spans="2:24" ht="14.25" customHeight="1">
      <c r="C150" s="36" t="s">
        <v>74</v>
      </c>
      <c r="D150" s="46" t="s">
        <v>75</v>
      </c>
      <c r="E150" s="47"/>
      <c r="F150" s="48"/>
      <c r="G150" s="48"/>
      <c r="H150" s="48"/>
      <c r="I150" s="48"/>
      <c r="J150" s="48"/>
      <c r="K150" s="48"/>
      <c r="L150" s="47"/>
      <c r="M150" s="124">
        <f>SUM(E150:L150)</f>
        <v>0</v>
      </c>
      <c r="Q150" s="26" t="str">
        <f t="shared" ref="Q150:X150" si="101">IF(E150="",""," / 自己負担：" &amp; TEXT(E150,"#,###円")) &amp; IF(E151="",""," ※" &amp;E151)</f>
        <v/>
      </c>
      <c r="R150" s="26" t="str">
        <f t="shared" si="101"/>
        <v/>
      </c>
      <c r="S150" s="26" t="str">
        <f t="shared" si="101"/>
        <v/>
      </c>
      <c r="T150" s="26" t="str">
        <f t="shared" si="101"/>
        <v/>
      </c>
      <c r="U150" s="26" t="str">
        <f t="shared" si="101"/>
        <v/>
      </c>
      <c r="V150" s="26" t="str">
        <f t="shared" si="101"/>
        <v/>
      </c>
      <c r="W150" s="26" t="str">
        <f t="shared" si="101"/>
        <v/>
      </c>
      <c r="X150" s="26" t="str">
        <f t="shared" si="101"/>
        <v/>
      </c>
    </row>
    <row r="151" spans="2:24" ht="34.5" customHeight="1" thickBot="1">
      <c r="C151" s="49" t="s">
        <v>76</v>
      </c>
      <c r="D151" s="50" t="s">
        <v>77</v>
      </c>
      <c r="E151" s="51"/>
      <c r="F151" s="51"/>
      <c r="G151" s="51"/>
      <c r="H151" s="51"/>
      <c r="I151" s="51"/>
      <c r="J151" s="51"/>
      <c r="K151" s="51"/>
      <c r="L151" s="51"/>
      <c r="M151" s="122"/>
      <c r="O151" s="1" t="s">
        <v>78</v>
      </c>
    </row>
    <row r="152" spans="2:24" ht="14.25" customHeight="1" thickTop="1">
      <c r="C152" s="44"/>
      <c r="D152" s="38" t="s">
        <v>22</v>
      </c>
      <c r="E152" s="39" t="str">
        <f ca="1">IFERROR(IF(E149-E150=0,"",E149-E150),"")</f>
        <v/>
      </c>
      <c r="F152" s="39" t="str">
        <f t="shared" ref="F152:L152" ca="1" si="102">IFERROR(IF(F149-F150=0,"",F149-F150),"")</f>
        <v/>
      </c>
      <c r="G152" s="39" t="str">
        <f t="shared" ca="1" si="102"/>
        <v/>
      </c>
      <c r="H152" s="39" t="str">
        <f t="shared" ca="1" si="102"/>
        <v/>
      </c>
      <c r="I152" s="39" t="str">
        <f t="shared" ca="1" si="102"/>
        <v/>
      </c>
      <c r="J152" s="39" t="str">
        <f t="shared" ca="1" si="102"/>
        <v/>
      </c>
      <c r="K152" s="39" t="str">
        <f t="shared" ca="1" si="102"/>
        <v/>
      </c>
      <c r="L152" s="121" t="str">
        <f t="shared" ca="1" si="102"/>
        <v/>
      </c>
      <c r="M152" s="39" t="str">
        <f ca="1">IF(E152="","",SUM(E152:L152))</f>
        <v/>
      </c>
      <c r="Q152" s="56" t="str">
        <f ca="1">Q149&amp;Q150</f>
        <v/>
      </c>
      <c r="R152" s="56" t="str">
        <f t="shared" ref="R152:X152" ca="1" si="103">R149&amp;R150</f>
        <v/>
      </c>
      <c r="S152" s="56" t="str">
        <f t="shared" ca="1" si="103"/>
        <v/>
      </c>
      <c r="T152" s="56" t="str">
        <f t="shared" ca="1" si="103"/>
        <v/>
      </c>
      <c r="U152" s="56" t="str">
        <f t="shared" ca="1" si="103"/>
        <v/>
      </c>
      <c r="V152" s="56" t="str">
        <f t="shared" ca="1" si="103"/>
        <v/>
      </c>
      <c r="W152" s="56" t="str">
        <f t="shared" ca="1" si="103"/>
        <v/>
      </c>
      <c r="X152" s="56" t="str">
        <f t="shared" ca="1" si="103"/>
        <v/>
      </c>
    </row>
    <row r="153" spans="2:24" ht="15" thickBot="1">
      <c r="B153" s="32"/>
      <c r="C153" s="32"/>
      <c r="D153" s="32"/>
      <c r="E153" s="32"/>
      <c r="F153" s="32"/>
      <c r="G153" s="32"/>
      <c r="H153" s="32"/>
      <c r="I153" s="32"/>
      <c r="J153" s="32"/>
      <c r="K153" s="32"/>
      <c r="L153" s="32"/>
      <c r="M153" s="32"/>
    </row>
    <row r="154" spans="2:24">
      <c r="Q154" s="1" t="s">
        <v>88</v>
      </c>
      <c r="R154" s="1" t="s">
        <v>89</v>
      </c>
      <c r="S154" s="1" t="s">
        <v>90</v>
      </c>
    </row>
    <row r="155" spans="2:24" ht="14.25" customHeight="1">
      <c r="B155" s="45">
        <f>B140+1</f>
        <v>11</v>
      </c>
      <c r="C155" s="35" t="str">
        <f>HYPERLINK("#日誌"&amp;B155&amp;"!B10","日誌"&amp;B155)</f>
        <v>日誌11</v>
      </c>
      <c r="D155" s="127" t="s">
        <v>106</v>
      </c>
      <c r="E155" s="130"/>
      <c r="F155" s="127" t="s">
        <v>73</v>
      </c>
      <c r="G155" s="52"/>
      <c r="H155" s="127" t="s">
        <v>83</v>
      </c>
      <c r="I155" s="25"/>
      <c r="J155" s="127" t="s">
        <v>15</v>
      </c>
      <c r="K155" s="25"/>
      <c r="M155" s="54" t="str">
        <f>HYPERLINK("#①人件費!C"&amp;9*B155,"経費支出管理表へ")</f>
        <v>経費支出管理表へ</v>
      </c>
      <c r="O155" s="125" t="str">
        <f>IF(AND(G155="健保等級適用者以外の者（Ｂ）",OR(I155="日額",I155="時給")),"健保等級適用者以外の者（Ｂ）かつ給与形態が「"&amp;I155&amp;"」の場合、等級単価を適用しません。補助金事務局へお問い合わせ頂き、個別単価を適用してください。","")</f>
        <v/>
      </c>
      <c r="Q155" s="1" t="str">
        <f>IF(G155="","×","○")</f>
        <v>×</v>
      </c>
      <c r="R155" s="1" t="str">
        <f>IF(G155="健保等級適用者（Ａ）","○",IF(AND(G155="健保等級適用者以外の者（Ｂ）",I155=""),"×",IF(OR(I155="年額",I155="月額"),"○","")))</f>
        <v/>
      </c>
      <c r="S155" s="1" t="str">
        <f>IF(AND(G155="健保等級適用者（Ａ）",K155=""),"×","○")</f>
        <v>○</v>
      </c>
    </row>
    <row r="156" spans="2:24" ht="14.25" customHeight="1">
      <c r="C156" s="95"/>
      <c r="D156" s="94"/>
      <c r="F156" s="127" t="s">
        <v>115</v>
      </c>
      <c r="G156" s="25"/>
      <c r="H156" s="127" t="s">
        <v>116</v>
      </c>
      <c r="I156" s="25"/>
    </row>
    <row r="157" spans="2:24" ht="7.5" customHeight="1">
      <c r="C157" s="26"/>
      <c r="D157" s="26"/>
      <c r="E157" s="26"/>
      <c r="F157" s="26"/>
      <c r="G157" s="34" t="e">
        <f>VLOOKUP(G156,リスト!F:G,2,FALSE)</f>
        <v>#N/A</v>
      </c>
      <c r="H157" s="26"/>
      <c r="I157" s="34"/>
      <c r="J157" s="26"/>
      <c r="K157" s="26"/>
      <c r="L157" s="26"/>
      <c r="M157" s="26"/>
    </row>
    <row r="158" spans="2:24" ht="14.25" customHeight="1">
      <c r="C158" s="40"/>
      <c r="D158" s="111"/>
      <c r="E158" s="112" t="s">
        <v>42</v>
      </c>
      <c r="F158" s="112" t="s">
        <v>43</v>
      </c>
      <c r="G158" s="112" t="s">
        <v>44</v>
      </c>
      <c r="H158" s="112" t="s">
        <v>45</v>
      </c>
      <c r="I158" s="112" t="s">
        <v>46</v>
      </c>
      <c r="J158" s="112" t="s">
        <v>47</v>
      </c>
      <c r="K158" s="112" t="s">
        <v>48</v>
      </c>
      <c r="L158" s="112" t="s">
        <v>49</v>
      </c>
      <c r="M158" s="113" t="s">
        <v>11</v>
      </c>
      <c r="Q158" s="112" t="s">
        <v>42</v>
      </c>
      <c r="R158" s="112" t="s">
        <v>43</v>
      </c>
      <c r="S158" s="112" t="s">
        <v>44</v>
      </c>
      <c r="T158" s="112" t="s">
        <v>45</v>
      </c>
      <c r="U158" s="112" t="s">
        <v>46</v>
      </c>
      <c r="V158" s="112" t="s">
        <v>47</v>
      </c>
      <c r="W158" s="112" t="s">
        <v>48</v>
      </c>
      <c r="X158" s="112" t="s">
        <v>49</v>
      </c>
    </row>
    <row r="159" spans="2:24" ht="14.25" customHeight="1">
      <c r="C159" s="27" t="s">
        <v>17</v>
      </c>
      <c r="D159" s="28"/>
      <c r="E159" s="29" cm="1">
        <f t="array" aca="1" ref="E159" ca="1">IF(INDIRECT(C155&amp;"!$E$41")=0,"",COUNT(INDIRECT(C155&amp;"!$E$10:$E$40")))</f>
        <v>0</v>
      </c>
      <c r="F159" s="29" cm="1">
        <f t="array" aca="1" ref="F159" ca="1">IF(INDIRECT(C155&amp;"!$E$76")=0,"",COUNT(INDIRECT(C155&amp;"!$E$45:$E$75")))</f>
        <v>0</v>
      </c>
      <c r="G159" s="29" cm="1">
        <f t="array" aca="1" ref="G159" ca="1">IF(INDIRECT(C155&amp;"!$E$111")=0,"",COUNT(INDIRECT(C155&amp;"!$E$80:$E$110")))</f>
        <v>0</v>
      </c>
      <c r="H159" s="29" cm="1">
        <f t="array" aca="1" ref="H159" ca="1">IF(INDIRECT(C155&amp;"!$E$146")=0,"",COUNT(INDIRECT(C155&amp;"!$E$115:$E$145")))</f>
        <v>0</v>
      </c>
      <c r="I159" s="29" cm="1">
        <f t="array" aca="1" ref="I159" ca="1">IF(INDIRECT(C155&amp;"!$E$181")=0,"",COUNT(INDIRECT(C155&amp;"!$E$150:$E$180")))</f>
        <v>0</v>
      </c>
      <c r="J159" s="29" cm="1">
        <f t="array" aca="1" ref="J159" ca="1">IF(INDIRECT(C155&amp;"!$E$216")=0,"",COUNT(INDIRECT(C155&amp;"!$E$185:$E$215")))</f>
        <v>0</v>
      </c>
      <c r="K159" s="29" cm="1">
        <f t="array" aca="1" ref="K159" ca="1">IF(INDIRECT(C155&amp;"!$E$251")=0,"",COUNT(INDIRECT(C155&amp;"!$E$220:$E$250")))</f>
        <v>0</v>
      </c>
      <c r="L159" s="116" cm="1">
        <f t="array" aca="1" ref="L159" ca="1">IF(INDIRECT(C155&amp;"!$E$286")=0,"",COUNT(INDIRECT(C155&amp;"!$E$255:$E$285")))</f>
        <v>0</v>
      </c>
      <c r="M159" s="29">
        <f ca="1">IF($E$9="","",SUM($E159:$L159))</f>
        <v>0</v>
      </c>
      <c r="O159" s="132" t="s">
        <v>145</v>
      </c>
      <c r="Q159" s="55" t="e" cm="1" vm="1">
        <f t="array" aca="1" ref="Q159" ca="1">INDIRECT(C155&amp;"!A" &amp; MIN(_xlfn._xlws.FILTER(ROW(INDIRECT(C155&amp;"!$B$10:$B$40")),INDIRECT(C155&amp;"!$B$10:$B$40")&lt;&gt;"")))</f>
        <v>#VALUE!</v>
      </c>
      <c r="R159" s="55" t="e" cm="1" vm="1">
        <f t="array" aca="1" ref="R159" ca="1">INDIRECT(C155&amp;"!A"&amp;MIN(_xlfn._xlws.FILTER(ROW(INDIRECT(C155&amp;"!$B$45:$B$75")),INDIRECT(C155&amp;"!$B$45:$B$75")&lt;&gt;"")))</f>
        <v>#VALUE!</v>
      </c>
      <c r="S159" s="55" t="e" cm="1" vm="1">
        <f t="array" aca="1" ref="S159" ca="1">INDIRECT(C155&amp;"!A"&amp;MIN(_xlfn._xlws.FILTER(ROW(INDIRECT(C155&amp;"!$B$80:$B$110")),INDIRECT(C155&amp;"!$B$80:$B$110")&lt;&gt;"")))</f>
        <v>#VALUE!</v>
      </c>
      <c r="T159" s="55" t="e" cm="1" vm="1">
        <f t="array" aca="1" ref="T159" ca="1">INDIRECT(C155&amp;"!A" &amp; MIN(_xlfn._xlws.FILTER(ROW(INDIRECT(C155&amp;"!$B$115:$B$145")),INDIRECT(C155&amp;"!$B$115:$B$145")&lt;&gt;"")))</f>
        <v>#VALUE!</v>
      </c>
      <c r="U159" s="55" t="e" cm="1" vm="1">
        <f t="array" aca="1" ref="U159" ca="1">INDIRECT(C155&amp;"!A" &amp; MIN(_xlfn._xlws.FILTER(ROW(INDIRECT(C155&amp;"!$B$150:$B$180")),INDIRECT(C155&amp;"!$B$150:$B$180")&lt;&gt;"")))</f>
        <v>#VALUE!</v>
      </c>
      <c r="V159" s="55" t="e" cm="1" vm="1">
        <f t="array" aca="1" ref="V159" ca="1">INDIRECT(C155&amp;"!A" &amp; MIN(_xlfn._xlws.FILTER(ROW(INDIRECT(C155&amp;"!$B$185:$B$215")),INDIRECT(C155&amp;"!$B$185:$B$215")&lt;&gt;"")))</f>
        <v>#VALUE!</v>
      </c>
      <c r="W159" s="55" t="e" cm="1" vm="1">
        <f t="array" aca="1" ref="W159" ca="1">INDIRECT(C155&amp;"!A" &amp; MIN(_xlfn._xlws.FILTER(ROW(INDIRECT(C155&amp;"!$B$220:$B$250")),INDIRECT(C155&amp;"!$B$220:$B$250")&lt;&gt;"")))</f>
        <v>#VALUE!</v>
      </c>
      <c r="X159" s="55" t="e" cm="1" vm="1">
        <f t="array" aca="1" ref="X159" ca="1">INDIRECT(C155&amp;"!A" &amp; MIN(_xlfn._xlws.FILTER(ROW(INDIRECT(C155&amp;"!$B$255:$B$285")),INDIRECT(C155&amp;"!$B$255:$B$285")&lt;&gt;"")))</f>
        <v>#VALUE!</v>
      </c>
    </row>
    <row r="160" spans="2:24" ht="14.25" customHeight="1">
      <c r="C160" s="36" t="s">
        <v>18</v>
      </c>
      <c r="D160" s="30" t="str">
        <f>IF(G155="健保等級適用者（Ａ）","報酬月額","月給")</f>
        <v>月給</v>
      </c>
      <c r="E160" s="24"/>
      <c r="F160" s="24"/>
      <c r="G160" s="24"/>
      <c r="H160" s="24"/>
      <c r="I160" s="24"/>
      <c r="J160" s="24"/>
      <c r="K160" s="24"/>
      <c r="L160" s="117"/>
      <c r="M160" s="122"/>
    </row>
    <row r="161" spans="2:24" ht="14.25" customHeight="1">
      <c r="C161" s="42"/>
      <c r="D161" s="30" t="s">
        <v>68</v>
      </c>
      <c r="E161" s="75" t="str">
        <f ca="1">IF(E162="","",IF(G155="健保等級適用者（Ａ）",IF(K155="年1～3回",MATCH(E162,等級単価一覧!G:G,0),MATCH(E162,等級単価一覧!F:F,0)),MATCH(E162,等級単価一覧!L:L,0))-10)</f>
        <v/>
      </c>
      <c r="F161" s="75" t="str">
        <f ca="1">IF(F162="","",IF(G155="健保等級適用者（Ａ）",IF(K155="年1～3回",MATCH(F162,等級単価一覧!G:G,0),MATCH(F162,等級単価一覧!F:F,0)),MATCH(F162,等級単価一覧!L:L,0))-10)</f>
        <v/>
      </c>
      <c r="G161" s="75" t="str">
        <f ca="1">IF(G162="","",IF(G155="健保等級適用者（Ａ）",IF(K155="年1～3回",MATCH(G162,等級単価一覧!G:G,0),MATCH(G162,等級単価一覧!F:F,0)),MATCH(G162,等級単価一覧!L:L,0))-10)</f>
        <v/>
      </c>
      <c r="H161" s="75" t="str">
        <f ca="1">IF(H162="","",IF(G155="健保等級適用者（Ａ）",IF(K155="年1～3回",MATCH(H162,等級単価一覧!G:G,0),MATCH(H162,等級単価一覧!F:F,0)),MATCH(H162,等級単価一覧!L:L,0))-10)</f>
        <v/>
      </c>
      <c r="I161" s="75" t="str">
        <f ca="1">IF(I162="","",IF(G155="健保等級適用者（Ａ）",IF(K155="年1～3回",MATCH(I162,等級単価一覧!G:G,0),MATCH(I162,等級単価一覧!F:F,0)),MATCH(I162,等級単価一覧!L:L,0))-10)</f>
        <v/>
      </c>
      <c r="J161" s="75" t="str">
        <f ca="1">IF(J162="","",IF(G155="健保等級適用者（Ａ）",IF(K155="年1～3回",MATCH(J162,等級単価一覧!G:G,0),MATCH(J162,等級単価一覧!F:F,0)),MATCH(J162,等級単価一覧!L:L,0))-10)</f>
        <v/>
      </c>
      <c r="K161" s="75" t="str">
        <f ca="1">IF(K162="","",IF(G155="健保等級適用者（Ａ）",IF(K155="年1～3回",MATCH(K162,等級単価一覧!G:G,0),MATCH(K162,等級単価一覧!F:F,0)),MATCH(K162,等級単価一覧!L:L,0))-10)</f>
        <v/>
      </c>
      <c r="L161" s="118" t="str">
        <f ca="1">IF(L162="","",IF(G155="健保等級適用者（Ａ）",IF(K155="年1～3回",MATCH(L162,等級単価一覧!G:G,0),MATCH(L162,等級単価一覧!F:F,0)),MATCH(L162,等級単価一覧!L:L,0))-10)</f>
        <v/>
      </c>
      <c r="M161" s="122"/>
    </row>
    <row r="162" spans="2:24" ht="14.25" customHeight="1">
      <c r="C162" s="42"/>
      <c r="D162" s="23" t="s">
        <v>20</v>
      </c>
      <c r="E162" s="41" t="str" cm="1">
        <f t="array" aca="1" ref="E162" ca="1">IF(AND(Q155="○",R155="○",S155="○"),IFERROR(IF(G155="健保等級適用者（Ａ）",IF(K155="年1～3回",VLOOKUP(E160,等級単価一覧!$B$11:$G$60,6,FALSE),VLOOKUP(E160,等級単価一覧!$B$11:$G$60,5,FALSE)),INDIRECT("等級単価一覧!L"&amp;MATCH(MAX(_xlfn._xlws.FILTER(等級単価一覧!$H$11:$H$60,等級単価一覧!$H$11:$H$60&lt;=E160)),等級単価一覧!H:H,0))),""),"")</f>
        <v/>
      </c>
      <c r="F162" s="41" t="str" cm="1">
        <f t="array" aca="1" ref="F162" ca="1">IF(AND(Q155="○",R155="○",S155="○"),IFERROR(IF(G155="健保等級適用者（Ａ）",IF(K155="年1～3回",VLOOKUP(F160,等級単価一覧!$B$11:$G$60,6,FALSE),VLOOKUP(F160,等級単価一覧!$B$11:$G$60,5,FALSE)),INDIRECT("等級単価一覧!L"&amp;MATCH(MAX(_xlfn._xlws.FILTER(等級単価一覧!$H$11:$H$60,等級単価一覧!$H$11:$H$60&lt;=F160)),等級単価一覧!H:H,0))),""),"")</f>
        <v/>
      </c>
      <c r="G162" s="41" t="str" cm="1">
        <f t="array" aca="1" ref="G162" ca="1">IF(AND(Q155="○",R155="○",S155="○"),IFERROR(IF(G155="健保等級適用者（Ａ）",IF(K155="年1～3回",VLOOKUP(G160,等級単価一覧!$B$11:$G$60,6,FALSE),VLOOKUP(G160,等級単価一覧!$B$11:$G$60,5,FALSE)),INDIRECT("等級単価一覧!L"&amp;MATCH(MAX(_xlfn._xlws.FILTER(等級単価一覧!$H$11:$H$60,等級単価一覧!$H$11:$H$60&lt;=G160)),等級単価一覧!H:H,0))),""),"")</f>
        <v/>
      </c>
      <c r="H162" s="41" t="str" cm="1">
        <f t="array" aca="1" ref="H162" ca="1">IF(AND(Q155="○",R155="○",S155="○"),IFERROR(IF(G155="健保等級適用者（Ａ）",IF(K155="年1～3回",VLOOKUP(H160,等級単価一覧!$B$11:$G$60,6,FALSE),VLOOKUP(H160,等級単価一覧!$B$11:$G$60,5,FALSE)),INDIRECT("等級単価一覧!L"&amp;MATCH(MAX(_xlfn._xlws.FILTER(等級単価一覧!$H$11:$H$60,等級単価一覧!$H$11:$H$60&lt;=H160)),等級単価一覧!H:H,0))),""),"")</f>
        <v/>
      </c>
      <c r="I162" s="41" t="str" cm="1">
        <f t="array" aca="1" ref="I162" ca="1">IF(AND(Q155="○",R155="○",S155="○"),IFERROR(IF(G155="健保等級適用者（Ａ）",IF(K155="年1～3回",VLOOKUP(I160,等級単価一覧!$B$11:$G$60,6,FALSE),VLOOKUP(I160,等級単価一覧!$B$11:$G$60,5,FALSE)),INDIRECT("等級単価一覧!L"&amp;MATCH(MAX(_xlfn._xlws.FILTER(等級単価一覧!$H$11:$H$60,等級単価一覧!$H$11:$H$60&lt;=I160)),等級単価一覧!H:H,0))),""),"")</f>
        <v/>
      </c>
      <c r="J162" s="41" t="str" cm="1">
        <f t="array" aca="1" ref="J162" ca="1">IF(AND(Q155="○",R155="○",S155="○"),IFERROR(IF(G155="健保等級適用者（Ａ）",IF(K155="年1～3回",VLOOKUP(J160,等級単価一覧!$B$11:$G$60,6,FALSE),VLOOKUP(J160,等級単価一覧!$B$11:$G$60,5,FALSE)),INDIRECT("等級単価一覧!L"&amp;MATCH(MAX(_xlfn._xlws.FILTER(等級単価一覧!$H$11:$H$60,等級単価一覧!$H$11:$H$60&lt;=J160)),等級単価一覧!H:H,0))),""),"")</f>
        <v/>
      </c>
      <c r="K162" s="41" t="str" cm="1">
        <f t="array" aca="1" ref="K162" ca="1">IF(AND(Q155="○",R155="○",S155="○"),IFERROR(IF(G155="健保等級適用者（Ａ）",IF(K155="年1～3回",VLOOKUP(K160,等級単価一覧!$B$11:$G$60,6,FALSE),VLOOKUP(K160,等級単価一覧!$B$11:$G$60,5,FALSE)),INDIRECT("等級単価一覧!L"&amp;MATCH(MAX(_xlfn._xlws.FILTER(等級単価一覧!$H$11:$H$60,等級単価一覧!$H$11:$H$60&lt;=K160)),等級単価一覧!H:H,0))),""),"")</f>
        <v/>
      </c>
      <c r="L162" s="119" t="str" cm="1">
        <f t="array" aca="1" ref="L162" ca="1">IF(AND(Q155="○",R155="○",S155="○"),IFERROR(IF(G155="健保等級適用者（Ａ）",IF(K155="年1～3回",VLOOKUP(L160,等級単価一覧!$B$11:$G$60,6,FALSE),VLOOKUP(L160,等級単価一覧!$B$11:$G$60,5,FALSE)),INDIRECT("等級単価一覧!L"&amp;MATCH(MAX(_xlfn._xlws.FILTER(等級単価一覧!$H$11:$H$60,等級単価一覧!$H$11:$H$60&lt;=L160)),等級単価一覧!H:H,0))),""),"")</f>
        <v/>
      </c>
      <c r="M162" s="122"/>
    </row>
    <row r="163" spans="2:24" ht="14.25" customHeight="1">
      <c r="C163" s="43"/>
      <c r="D163" s="36" t="s">
        <v>21</v>
      </c>
      <c r="E163" s="37" t="str" cm="1">
        <f t="array" aca="1" ref="E163" ca="1">IF(INDIRECT(C155&amp;"!$E$41")=0,"",INDIRECT(C155&amp;"!$E$41"))</f>
        <v/>
      </c>
      <c r="F163" s="37" t="str" cm="1">
        <f t="array" aca="1" ref="F163" ca="1">IF(INDIRECT(C155&amp;"!$E$76")=0,"",INDIRECT(C155&amp;"!$E$76"))</f>
        <v/>
      </c>
      <c r="G163" s="37" t="str" cm="1">
        <f t="array" aca="1" ref="G163" ca="1">IF(INDIRECT(C155&amp;"!$E$111")=0,"",INDIRECT(C155&amp;"!$E$111"))</f>
        <v/>
      </c>
      <c r="H163" s="37" t="str" cm="1">
        <f t="array" aca="1" ref="H163" ca="1">IF(INDIRECT(C155&amp;"!$E$146")=0,"",INDIRECT(C155&amp;"!$E$146"))</f>
        <v/>
      </c>
      <c r="I163" s="37" t="str" cm="1">
        <f t="array" aca="1" ref="I163" ca="1">IF(INDIRECT(C155&amp;"!$E$181")=0,"",INDIRECT(C155&amp;"!$E$181"))</f>
        <v/>
      </c>
      <c r="J163" s="37" t="str" cm="1">
        <f t="array" aca="1" ref="J163" ca="1">IF(INDIRECT(C155&amp;"!$E$216")=0,"",INDIRECT(C155&amp;"!$E$216"))</f>
        <v/>
      </c>
      <c r="K163" s="37" t="str" cm="1">
        <f t="array" aca="1" ref="K163" ca="1">IF(INDIRECT(C155&amp;"!$E$251")=0,"",INDIRECT(C155&amp;"!$E$251"))</f>
        <v/>
      </c>
      <c r="L163" s="120" t="str" cm="1">
        <f t="array" aca="1" ref="L163" ca="1">IF(INDIRECT(C155&amp;"!$E$286")=0,"",INDIRECT(C155&amp;"!$E$286"))</f>
        <v/>
      </c>
      <c r="M163" s="37" t="str">
        <f ca="1">IF(E163="","",SUM($E163:$L163))</f>
        <v/>
      </c>
    </row>
    <row r="164" spans="2:24" ht="14.25" customHeight="1">
      <c r="C164" s="43"/>
      <c r="D164" s="36" t="s">
        <v>91</v>
      </c>
      <c r="E164" s="53" t="str">
        <f ca="1">IF(OR(E162="",E163=""),"",ROUNDDOWN(E162*E163*24,0))</f>
        <v/>
      </c>
      <c r="F164" s="53" t="str">
        <f t="shared" ref="F164:L164" ca="1" si="104">IF(OR(F162="",F163=""),"",ROUNDDOWN(F162*F163*24,0))</f>
        <v/>
      </c>
      <c r="G164" s="53" t="str">
        <f t="shared" ca="1" si="104"/>
        <v/>
      </c>
      <c r="H164" s="53" t="str">
        <f t="shared" ca="1" si="104"/>
        <v/>
      </c>
      <c r="I164" s="53" t="str">
        <f t="shared" ca="1" si="104"/>
        <v/>
      </c>
      <c r="J164" s="53" t="str">
        <f t="shared" ca="1" si="104"/>
        <v/>
      </c>
      <c r="K164" s="53" t="str">
        <f t="shared" ca="1" si="104"/>
        <v/>
      </c>
      <c r="L164" s="53" t="str">
        <f t="shared" ca="1" si="104"/>
        <v/>
      </c>
      <c r="M164" s="123">
        <f ca="1">SUM(E164:L164)</f>
        <v>0</v>
      </c>
      <c r="Q164" s="26" t="str">
        <f t="shared" ref="Q164" ca="1" si="105">IF(OR(E162="",E163=""),"", TEXT(E162,"#,###円") &amp; "×" &amp; TEXT(E163,"[h]:mm時間;@") &amp; "=" &amp; TEXT(E164,"#,###円"))</f>
        <v/>
      </c>
      <c r="R164" s="26" t="str">
        <f t="shared" ref="R164" ca="1" si="106">IF(OR(F162="",F163=""),"", TEXT(F162,"#,###円") &amp; "×" &amp; TEXT(F163,"[h]:mm時間;@") &amp; "=" &amp; TEXT(F164,"#,###円"))</f>
        <v/>
      </c>
      <c r="S164" s="26" t="str">
        <f t="shared" ref="S164" ca="1" si="107">IF(OR(G162="",G163=""),"", TEXT(G162,"#,###円") &amp; "×" &amp; TEXT(G163,"[h]:mm時間;@") &amp; "=" &amp; TEXT(G164,"#,###円"))</f>
        <v/>
      </c>
      <c r="T164" s="26" t="str">
        <f t="shared" ref="T164" ca="1" si="108">IF(OR(H162="",H163=""),"", TEXT(H162,"#,###円") &amp; "×" &amp; TEXT(H163,"[h]:mm時間;@") &amp; "=" &amp; TEXT(H164,"#,###円"))</f>
        <v/>
      </c>
      <c r="U164" s="26" t="str">
        <f t="shared" ref="U164" ca="1" si="109">IF(OR(I162="",I163=""),"", TEXT(I162,"#,###円") &amp; "×" &amp; TEXT(I163,"[h]:mm時間;@") &amp; "=" &amp; TEXT(I164,"#,###円"))</f>
        <v/>
      </c>
      <c r="V164" s="26" t="str">
        <f t="shared" ref="V164" ca="1" si="110">IF(OR(J162="",J163=""),"", TEXT(J162,"#,###円") &amp; "×" &amp; TEXT(J163,"[h]:mm時間;@") &amp; "=" &amp; TEXT(J164,"#,###円"))</f>
        <v/>
      </c>
      <c r="W164" s="26" t="str">
        <f t="shared" ref="W164" ca="1" si="111">IF(OR(K162="",K163=""),"", TEXT(K162,"#,###円") &amp; "×" &amp; TEXT(K163,"[h]:mm時間;@") &amp; "=" &amp; TEXT(K164,"#,###円"))</f>
        <v/>
      </c>
      <c r="X164" s="26" t="str">
        <f ca="1">IF(OR(L162="",K163=""),"", TEXT(L162,"#,###円") &amp; "×" &amp; TEXT(L163,"[h]:mm時間;@") &amp; "=" &amp; TEXT(L164,"#,###円"))</f>
        <v/>
      </c>
    </row>
    <row r="165" spans="2:24" ht="14.25" customHeight="1">
      <c r="C165" s="36" t="s">
        <v>74</v>
      </c>
      <c r="D165" s="46" t="s">
        <v>75</v>
      </c>
      <c r="E165" s="47"/>
      <c r="F165" s="48"/>
      <c r="G165" s="48"/>
      <c r="H165" s="48"/>
      <c r="I165" s="48"/>
      <c r="J165" s="48"/>
      <c r="K165" s="48"/>
      <c r="L165" s="47"/>
      <c r="M165" s="124">
        <f>SUM(E165:L165)</f>
        <v>0</v>
      </c>
      <c r="Q165" s="26" t="str">
        <f t="shared" ref="Q165:X165" si="112">IF(E165="",""," / 自己負担：" &amp; TEXT(E165,"#,###円")) &amp; IF(E166="",""," ※" &amp;E166)</f>
        <v/>
      </c>
      <c r="R165" s="26" t="str">
        <f t="shared" si="112"/>
        <v/>
      </c>
      <c r="S165" s="26" t="str">
        <f t="shared" si="112"/>
        <v/>
      </c>
      <c r="T165" s="26" t="str">
        <f t="shared" si="112"/>
        <v/>
      </c>
      <c r="U165" s="26" t="str">
        <f t="shared" si="112"/>
        <v/>
      </c>
      <c r="V165" s="26" t="str">
        <f t="shared" si="112"/>
        <v/>
      </c>
      <c r="W165" s="26" t="str">
        <f t="shared" si="112"/>
        <v/>
      </c>
      <c r="X165" s="26" t="str">
        <f t="shared" si="112"/>
        <v/>
      </c>
    </row>
    <row r="166" spans="2:24" ht="34.5" customHeight="1" thickBot="1">
      <c r="C166" s="49" t="s">
        <v>76</v>
      </c>
      <c r="D166" s="50" t="s">
        <v>77</v>
      </c>
      <c r="E166" s="51"/>
      <c r="F166" s="51"/>
      <c r="G166" s="51"/>
      <c r="H166" s="51"/>
      <c r="I166" s="51"/>
      <c r="J166" s="51"/>
      <c r="K166" s="51"/>
      <c r="L166" s="51"/>
      <c r="M166" s="122"/>
      <c r="O166" s="1" t="s">
        <v>78</v>
      </c>
    </row>
    <row r="167" spans="2:24" ht="14.25" customHeight="1" thickTop="1">
      <c r="C167" s="44"/>
      <c r="D167" s="38" t="s">
        <v>22</v>
      </c>
      <c r="E167" s="39" t="str">
        <f ca="1">IFERROR(IF(E164-E165=0,"",E164-E165),"")</f>
        <v/>
      </c>
      <c r="F167" s="39" t="str">
        <f t="shared" ref="F167:L167" ca="1" si="113">IFERROR(IF(F164-F165=0,"",F164-F165),"")</f>
        <v/>
      </c>
      <c r="G167" s="39" t="str">
        <f t="shared" ca="1" si="113"/>
        <v/>
      </c>
      <c r="H167" s="39" t="str">
        <f t="shared" ca="1" si="113"/>
        <v/>
      </c>
      <c r="I167" s="39" t="str">
        <f t="shared" ca="1" si="113"/>
        <v/>
      </c>
      <c r="J167" s="39" t="str">
        <f t="shared" ca="1" si="113"/>
        <v/>
      </c>
      <c r="K167" s="39" t="str">
        <f t="shared" ca="1" si="113"/>
        <v/>
      </c>
      <c r="L167" s="121" t="str">
        <f t="shared" ca="1" si="113"/>
        <v/>
      </c>
      <c r="M167" s="39" t="str">
        <f ca="1">IF(E167="","",SUM(E167:L167))</f>
        <v/>
      </c>
      <c r="Q167" s="56" t="str">
        <f ca="1">Q164&amp;Q165</f>
        <v/>
      </c>
      <c r="R167" s="56" t="str">
        <f t="shared" ref="R167:X167" ca="1" si="114">R164&amp;R165</f>
        <v/>
      </c>
      <c r="S167" s="56" t="str">
        <f t="shared" ca="1" si="114"/>
        <v/>
      </c>
      <c r="T167" s="56" t="str">
        <f t="shared" ca="1" si="114"/>
        <v/>
      </c>
      <c r="U167" s="56" t="str">
        <f t="shared" ca="1" si="114"/>
        <v/>
      </c>
      <c r="V167" s="56" t="str">
        <f t="shared" ca="1" si="114"/>
        <v/>
      </c>
      <c r="W167" s="56" t="str">
        <f t="shared" ca="1" si="114"/>
        <v/>
      </c>
      <c r="X167" s="56" t="str">
        <f t="shared" ca="1" si="114"/>
        <v/>
      </c>
    </row>
    <row r="168" spans="2:24" ht="15" thickBot="1">
      <c r="B168" s="32"/>
      <c r="C168" s="32"/>
      <c r="D168" s="32"/>
      <c r="E168" s="32"/>
      <c r="F168" s="32"/>
      <c r="G168" s="32"/>
      <c r="H168" s="32"/>
      <c r="I168" s="32"/>
      <c r="J168" s="32"/>
      <c r="K168" s="32"/>
      <c r="L168" s="32"/>
      <c r="M168" s="32"/>
    </row>
    <row r="169" spans="2:24">
      <c r="Q169" s="1" t="s">
        <v>88</v>
      </c>
      <c r="R169" s="1" t="s">
        <v>89</v>
      </c>
      <c r="S169" s="1" t="s">
        <v>90</v>
      </c>
    </row>
    <row r="170" spans="2:24" ht="14.25" customHeight="1">
      <c r="B170" s="45">
        <f>B155+1</f>
        <v>12</v>
      </c>
      <c r="C170" s="35" t="str">
        <f>HYPERLINK("#日誌"&amp;B170&amp;"!B10","日誌"&amp;B170)</f>
        <v>日誌12</v>
      </c>
      <c r="D170" s="127" t="s">
        <v>106</v>
      </c>
      <c r="E170" s="130"/>
      <c r="F170" s="127" t="s">
        <v>73</v>
      </c>
      <c r="G170" s="52"/>
      <c r="H170" s="127" t="s">
        <v>83</v>
      </c>
      <c r="I170" s="25"/>
      <c r="J170" s="127" t="s">
        <v>15</v>
      </c>
      <c r="K170" s="25"/>
      <c r="M170" s="54" t="str">
        <f>HYPERLINK("#①人件費!C"&amp;9*B170,"経費支出管理表へ")</f>
        <v>経費支出管理表へ</v>
      </c>
      <c r="O170" s="125" t="str">
        <f>IF(AND(G170="健保等級適用者以外の者（Ｂ）",OR(I170="日額",I170="時給")),"健保等級適用者以外の者（Ｂ）かつ給与形態が「"&amp;I170&amp;"」の場合、等級単価を適用しません。補助金事務局へお問い合わせ頂き、個別単価を適用してください。","")</f>
        <v/>
      </c>
      <c r="Q170" s="1" t="str">
        <f>IF(G170="","×","○")</f>
        <v>×</v>
      </c>
      <c r="R170" s="1" t="str">
        <f>IF(G170="健保等級適用者（Ａ）","○",IF(AND(G170="健保等級適用者以外の者（Ｂ）",I170=""),"×",IF(OR(I170="年額",I170="月額"),"○","")))</f>
        <v/>
      </c>
      <c r="S170" s="1" t="str">
        <f>IF(AND(G170="健保等級適用者（Ａ）",K170=""),"×","○")</f>
        <v>○</v>
      </c>
    </row>
    <row r="171" spans="2:24" ht="14.25" customHeight="1">
      <c r="C171" s="95"/>
      <c r="D171" s="94"/>
      <c r="F171" s="127" t="s">
        <v>115</v>
      </c>
      <c r="G171" s="25"/>
      <c r="H171" s="127" t="s">
        <v>116</v>
      </c>
      <c r="I171" s="25"/>
    </row>
    <row r="172" spans="2:24" ht="7.5" customHeight="1">
      <c r="C172" s="26"/>
      <c r="D172" s="26"/>
      <c r="E172" s="26"/>
      <c r="F172" s="26"/>
      <c r="G172" s="34" t="e">
        <f>VLOOKUP(G171,リスト!F:G,2,FALSE)</f>
        <v>#N/A</v>
      </c>
      <c r="H172" s="26"/>
      <c r="I172" s="34"/>
      <c r="J172" s="26"/>
      <c r="K172" s="26"/>
      <c r="L172" s="26"/>
      <c r="M172" s="26"/>
    </row>
    <row r="173" spans="2:24" ht="14.25" customHeight="1">
      <c r="C173" s="40"/>
      <c r="D173" s="111"/>
      <c r="E173" s="112" t="s">
        <v>42</v>
      </c>
      <c r="F173" s="112" t="s">
        <v>43</v>
      </c>
      <c r="G173" s="112" t="s">
        <v>44</v>
      </c>
      <c r="H173" s="112" t="s">
        <v>45</v>
      </c>
      <c r="I173" s="112" t="s">
        <v>46</v>
      </c>
      <c r="J173" s="112" t="s">
        <v>47</v>
      </c>
      <c r="K173" s="112" t="s">
        <v>48</v>
      </c>
      <c r="L173" s="112" t="s">
        <v>49</v>
      </c>
      <c r="M173" s="113" t="s">
        <v>11</v>
      </c>
      <c r="Q173" s="112" t="s">
        <v>42</v>
      </c>
      <c r="R173" s="112" t="s">
        <v>43</v>
      </c>
      <c r="S173" s="112" t="s">
        <v>44</v>
      </c>
      <c r="T173" s="112" t="s">
        <v>45</v>
      </c>
      <c r="U173" s="112" t="s">
        <v>46</v>
      </c>
      <c r="V173" s="112" t="s">
        <v>47</v>
      </c>
      <c r="W173" s="112" t="s">
        <v>48</v>
      </c>
      <c r="X173" s="112" t="s">
        <v>49</v>
      </c>
    </row>
    <row r="174" spans="2:24" ht="14.25" customHeight="1">
      <c r="C174" s="27" t="s">
        <v>17</v>
      </c>
      <c r="D174" s="28"/>
      <c r="E174" s="29" cm="1">
        <f t="array" aca="1" ref="E174" ca="1">IF(INDIRECT(C170&amp;"!$E$41")=0,"",COUNT(INDIRECT(C170&amp;"!$E$10:$E$40")))</f>
        <v>0</v>
      </c>
      <c r="F174" s="29" cm="1">
        <f t="array" aca="1" ref="F174" ca="1">IF(INDIRECT(C170&amp;"!$E$76")=0,"",COUNT(INDIRECT(C170&amp;"!$E$45:$E$75")))</f>
        <v>0</v>
      </c>
      <c r="G174" s="29" cm="1">
        <f t="array" aca="1" ref="G174" ca="1">IF(INDIRECT(C170&amp;"!$E$111")=0,"",COUNT(INDIRECT(C170&amp;"!$E$80:$E$110")))</f>
        <v>0</v>
      </c>
      <c r="H174" s="29" cm="1">
        <f t="array" aca="1" ref="H174" ca="1">IF(INDIRECT(C170&amp;"!$E$146")=0,"",COUNT(INDIRECT(C170&amp;"!$E$115:$E$145")))</f>
        <v>0</v>
      </c>
      <c r="I174" s="29" cm="1">
        <f t="array" aca="1" ref="I174" ca="1">IF(INDIRECT(C170&amp;"!$E$181")=0,"",COUNT(INDIRECT(C170&amp;"!$E$150:$E$180")))</f>
        <v>0</v>
      </c>
      <c r="J174" s="29" cm="1">
        <f t="array" aca="1" ref="J174" ca="1">IF(INDIRECT(C170&amp;"!$E$216")=0,"",COUNT(INDIRECT(C170&amp;"!$E$185:$E$215")))</f>
        <v>0</v>
      </c>
      <c r="K174" s="29" cm="1">
        <f t="array" aca="1" ref="K174" ca="1">IF(INDIRECT(C170&amp;"!$E$251")=0,"",COUNT(INDIRECT(C170&amp;"!$E$220:$E$250")))</f>
        <v>0</v>
      </c>
      <c r="L174" s="116" cm="1">
        <f t="array" aca="1" ref="L174" ca="1">IF(INDIRECT(C170&amp;"!$E$286")=0,"",COUNT(INDIRECT(C170&amp;"!$E$255:$E$285")))</f>
        <v>0</v>
      </c>
      <c r="M174" s="29">
        <f ca="1">IF($E$9="","",SUM($E174:$L174))</f>
        <v>0</v>
      </c>
      <c r="O174" s="132" t="s">
        <v>145</v>
      </c>
      <c r="Q174" s="55" t="e" cm="1" vm="1">
        <f t="array" aca="1" ref="Q174" ca="1">INDIRECT(C170&amp;"!A" &amp; MIN(_xlfn._xlws.FILTER(ROW(INDIRECT(C170&amp;"!$B$10:$B$40")),INDIRECT(C170&amp;"!$B$10:$B$40")&lt;&gt;"")))</f>
        <v>#VALUE!</v>
      </c>
      <c r="R174" s="55" t="e" cm="1" vm="1">
        <f t="array" aca="1" ref="R174" ca="1">INDIRECT(C170&amp;"!A"&amp;MIN(_xlfn._xlws.FILTER(ROW(INDIRECT(C170&amp;"!$B$45:$B$75")),INDIRECT(C170&amp;"!$B$45:$B$75")&lt;&gt;"")))</f>
        <v>#VALUE!</v>
      </c>
      <c r="S174" s="55" t="e" cm="1" vm="1">
        <f t="array" aca="1" ref="S174" ca="1">INDIRECT(C170&amp;"!A"&amp;MIN(_xlfn._xlws.FILTER(ROW(INDIRECT(C170&amp;"!$B$80:$B$110")),INDIRECT(C170&amp;"!$B$80:$B$110")&lt;&gt;"")))</f>
        <v>#VALUE!</v>
      </c>
      <c r="T174" s="55" t="e" cm="1" vm="1">
        <f t="array" aca="1" ref="T174" ca="1">INDIRECT(C170&amp;"!A" &amp; MIN(_xlfn._xlws.FILTER(ROW(INDIRECT(C170&amp;"!$B$115:$B$145")),INDIRECT(C170&amp;"!$B$115:$B$145")&lt;&gt;"")))</f>
        <v>#VALUE!</v>
      </c>
      <c r="U174" s="55" t="e" cm="1" vm="1">
        <f t="array" aca="1" ref="U174" ca="1">INDIRECT(C170&amp;"!A" &amp; MIN(_xlfn._xlws.FILTER(ROW(INDIRECT(C170&amp;"!$B$150:$B$180")),INDIRECT(C170&amp;"!$B$150:$B$180")&lt;&gt;"")))</f>
        <v>#VALUE!</v>
      </c>
      <c r="V174" s="55" t="e" cm="1" vm="1">
        <f t="array" aca="1" ref="V174" ca="1">INDIRECT(C170&amp;"!A" &amp; MIN(_xlfn._xlws.FILTER(ROW(INDIRECT(C170&amp;"!$B$185:$B$215")),INDIRECT(C170&amp;"!$B$185:$B$215")&lt;&gt;"")))</f>
        <v>#VALUE!</v>
      </c>
      <c r="W174" s="55" t="e" cm="1" vm="1">
        <f t="array" aca="1" ref="W174" ca="1">INDIRECT(C170&amp;"!A" &amp; MIN(_xlfn._xlws.FILTER(ROW(INDIRECT(C170&amp;"!$B$220:$B$250")),INDIRECT(C170&amp;"!$B$220:$B$250")&lt;&gt;"")))</f>
        <v>#VALUE!</v>
      </c>
      <c r="X174" s="55" t="e" cm="1" vm="1">
        <f t="array" aca="1" ref="X174" ca="1">INDIRECT(C170&amp;"!A" &amp; MIN(_xlfn._xlws.FILTER(ROW(INDIRECT(C170&amp;"!$B$255:$B$285")),INDIRECT(C170&amp;"!$B$255:$B$285")&lt;&gt;"")))</f>
        <v>#VALUE!</v>
      </c>
    </row>
    <row r="175" spans="2:24" ht="14.25" customHeight="1">
      <c r="C175" s="36" t="s">
        <v>18</v>
      </c>
      <c r="D175" s="30" t="str">
        <f>IF(G170="健保等級適用者（Ａ）","報酬月額","月給")</f>
        <v>月給</v>
      </c>
      <c r="E175" s="24"/>
      <c r="F175" s="24"/>
      <c r="G175" s="24"/>
      <c r="H175" s="24"/>
      <c r="I175" s="24"/>
      <c r="J175" s="24"/>
      <c r="K175" s="24"/>
      <c r="L175" s="117"/>
      <c r="M175" s="122"/>
    </row>
    <row r="176" spans="2:24" ht="14.25" customHeight="1">
      <c r="C176" s="42"/>
      <c r="D176" s="30" t="s">
        <v>68</v>
      </c>
      <c r="E176" s="75" t="str">
        <f ca="1">IF(E177="","",IF(G170="健保等級適用者（Ａ）",IF(K170="年1～3回",MATCH(E177,等級単価一覧!G:G,0),MATCH(E177,等級単価一覧!F:F,0)),MATCH(E177,等級単価一覧!L:L,0))-10)</f>
        <v/>
      </c>
      <c r="F176" s="75" t="str">
        <f ca="1">IF(F177="","",IF(G170="健保等級適用者（Ａ）",IF(K170="年1～3回",MATCH(F177,等級単価一覧!G:G,0),MATCH(F177,等級単価一覧!F:F,0)),MATCH(F177,等級単価一覧!L:L,0))-10)</f>
        <v/>
      </c>
      <c r="G176" s="75" t="str">
        <f ca="1">IF(G177="","",IF(G170="健保等級適用者（Ａ）",IF(K170="年1～3回",MATCH(G177,等級単価一覧!G:G,0),MATCH(G177,等級単価一覧!F:F,0)),MATCH(G177,等級単価一覧!L:L,0))-10)</f>
        <v/>
      </c>
      <c r="H176" s="75" t="str">
        <f ca="1">IF(H177="","",IF(G170="健保等級適用者（Ａ）",IF(K170="年1～3回",MATCH(H177,等級単価一覧!G:G,0),MATCH(H177,等級単価一覧!F:F,0)),MATCH(H177,等級単価一覧!L:L,0))-10)</f>
        <v/>
      </c>
      <c r="I176" s="75" t="str">
        <f ca="1">IF(I177="","",IF(G170="健保等級適用者（Ａ）",IF(K170="年1～3回",MATCH(I177,等級単価一覧!G:G,0),MATCH(I177,等級単価一覧!F:F,0)),MATCH(I177,等級単価一覧!L:L,0))-10)</f>
        <v/>
      </c>
      <c r="J176" s="75" t="str">
        <f ca="1">IF(J177="","",IF(G170="健保等級適用者（Ａ）",IF(K170="年1～3回",MATCH(J177,等級単価一覧!G:G,0),MATCH(J177,等級単価一覧!F:F,0)),MATCH(J177,等級単価一覧!L:L,0))-10)</f>
        <v/>
      </c>
      <c r="K176" s="75" t="str">
        <f ca="1">IF(K177="","",IF(G170="健保等級適用者（Ａ）",IF(K170="年1～3回",MATCH(K177,等級単価一覧!G:G,0),MATCH(K177,等級単価一覧!F:F,0)),MATCH(K177,等級単価一覧!L:L,0))-10)</f>
        <v/>
      </c>
      <c r="L176" s="118" t="str">
        <f ca="1">IF(L177="","",IF(G170="健保等級適用者（Ａ）",IF(K170="年1～3回",MATCH(L177,等級単価一覧!G:G,0),MATCH(L177,等級単価一覧!F:F,0)),MATCH(L177,等級単価一覧!L:L,0))-10)</f>
        <v/>
      </c>
      <c r="M176" s="122"/>
    </row>
    <row r="177" spans="2:24" ht="14.25" customHeight="1">
      <c r="C177" s="42"/>
      <c r="D177" s="23" t="s">
        <v>20</v>
      </c>
      <c r="E177" s="41" t="str" cm="1">
        <f t="array" aca="1" ref="E177" ca="1">IF(AND(Q170="○",R170="○",S170="○"),IFERROR(IF(G170="健保等級適用者（Ａ）",IF(K170="年1～3回",VLOOKUP(E175,等級単価一覧!$B$11:$G$60,6,FALSE),VLOOKUP(E175,等級単価一覧!$B$11:$G$60,5,FALSE)),INDIRECT("等級単価一覧!L"&amp;MATCH(MAX(_xlfn._xlws.FILTER(等級単価一覧!$H$11:$H$60,等級単価一覧!$H$11:$H$60&lt;=E175)),等級単価一覧!H:H,0))),""),"")</f>
        <v/>
      </c>
      <c r="F177" s="41" t="str" cm="1">
        <f t="array" aca="1" ref="F177" ca="1">IF(AND(Q170="○",R170="○",S170="○"),IFERROR(IF(G170="健保等級適用者（Ａ）",IF(K170="年1～3回",VLOOKUP(F175,等級単価一覧!$B$11:$G$60,6,FALSE),VLOOKUP(F175,等級単価一覧!$B$11:$G$60,5,FALSE)),INDIRECT("等級単価一覧!L"&amp;MATCH(MAX(_xlfn._xlws.FILTER(等級単価一覧!$H$11:$H$60,等級単価一覧!$H$11:$H$60&lt;=F175)),等級単価一覧!H:H,0))),""),"")</f>
        <v/>
      </c>
      <c r="G177" s="41" t="str" cm="1">
        <f t="array" aca="1" ref="G177" ca="1">IF(AND(Q170="○",R170="○",S170="○"),IFERROR(IF(G170="健保等級適用者（Ａ）",IF(K170="年1～3回",VLOOKUP(G175,等級単価一覧!$B$11:$G$60,6,FALSE),VLOOKUP(G175,等級単価一覧!$B$11:$G$60,5,FALSE)),INDIRECT("等級単価一覧!L"&amp;MATCH(MAX(_xlfn._xlws.FILTER(等級単価一覧!$H$11:$H$60,等級単価一覧!$H$11:$H$60&lt;=G175)),等級単価一覧!H:H,0))),""),"")</f>
        <v/>
      </c>
      <c r="H177" s="41" t="str" cm="1">
        <f t="array" aca="1" ref="H177" ca="1">IF(AND(Q170="○",R170="○",S170="○"),IFERROR(IF(G170="健保等級適用者（Ａ）",IF(K170="年1～3回",VLOOKUP(H175,等級単価一覧!$B$11:$G$60,6,FALSE),VLOOKUP(H175,等級単価一覧!$B$11:$G$60,5,FALSE)),INDIRECT("等級単価一覧!L"&amp;MATCH(MAX(_xlfn._xlws.FILTER(等級単価一覧!$H$11:$H$60,等級単価一覧!$H$11:$H$60&lt;=H175)),等級単価一覧!H:H,0))),""),"")</f>
        <v/>
      </c>
      <c r="I177" s="41" t="str" cm="1">
        <f t="array" aca="1" ref="I177" ca="1">IF(AND(Q170="○",R170="○",S170="○"),IFERROR(IF(G170="健保等級適用者（Ａ）",IF(K170="年1～3回",VLOOKUP(I175,等級単価一覧!$B$11:$G$60,6,FALSE),VLOOKUP(I175,等級単価一覧!$B$11:$G$60,5,FALSE)),INDIRECT("等級単価一覧!L"&amp;MATCH(MAX(_xlfn._xlws.FILTER(等級単価一覧!$H$11:$H$60,等級単価一覧!$H$11:$H$60&lt;=I175)),等級単価一覧!H:H,0))),""),"")</f>
        <v/>
      </c>
      <c r="J177" s="41" t="str" cm="1">
        <f t="array" aca="1" ref="J177" ca="1">IF(AND(Q170="○",R170="○",S170="○"),IFERROR(IF(G170="健保等級適用者（Ａ）",IF(K170="年1～3回",VLOOKUP(J175,等級単価一覧!$B$11:$G$60,6,FALSE),VLOOKUP(J175,等級単価一覧!$B$11:$G$60,5,FALSE)),INDIRECT("等級単価一覧!L"&amp;MATCH(MAX(_xlfn._xlws.FILTER(等級単価一覧!$H$11:$H$60,等級単価一覧!$H$11:$H$60&lt;=J175)),等級単価一覧!H:H,0))),""),"")</f>
        <v/>
      </c>
      <c r="K177" s="41" t="str" cm="1">
        <f t="array" aca="1" ref="K177" ca="1">IF(AND(Q170="○",R170="○",S170="○"),IFERROR(IF(G170="健保等級適用者（Ａ）",IF(K170="年1～3回",VLOOKUP(K175,等級単価一覧!$B$11:$G$60,6,FALSE),VLOOKUP(K175,等級単価一覧!$B$11:$G$60,5,FALSE)),INDIRECT("等級単価一覧!L"&amp;MATCH(MAX(_xlfn._xlws.FILTER(等級単価一覧!$H$11:$H$60,等級単価一覧!$H$11:$H$60&lt;=K175)),等級単価一覧!H:H,0))),""),"")</f>
        <v/>
      </c>
      <c r="L177" s="119" t="str" cm="1">
        <f t="array" aca="1" ref="L177" ca="1">IF(AND(Q170="○",R170="○",S170="○"),IFERROR(IF(G170="健保等級適用者（Ａ）",IF(K170="年1～3回",VLOOKUP(L175,等級単価一覧!$B$11:$G$60,6,FALSE),VLOOKUP(L175,等級単価一覧!$B$11:$G$60,5,FALSE)),INDIRECT("等級単価一覧!L"&amp;MATCH(MAX(_xlfn._xlws.FILTER(等級単価一覧!$H$11:$H$60,等級単価一覧!$H$11:$H$60&lt;=L175)),等級単価一覧!H:H,0))),""),"")</f>
        <v/>
      </c>
      <c r="M177" s="122"/>
    </row>
    <row r="178" spans="2:24" ht="14.25" customHeight="1">
      <c r="C178" s="43"/>
      <c r="D178" s="36" t="s">
        <v>21</v>
      </c>
      <c r="E178" s="37" t="str" cm="1">
        <f t="array" aca="1" ref="E178" ca="1">IF(INDIRECT(C170&amp;"!$E$41")=0,"",INDIRECT(C170&amp;"!$E$41"))</f>
        <v/>
      </c>
      <c r="F178" s="37" t="str" cm="1">
        <f t="array" aca="1" ref="F178" ca="1">IF(INDIRECT(C170&amp;"!$E$76")=0,"",INDIRECT(C170&amp;"!$E$76"))</f>
        <v/>
      </c>
      <c r="G178" s="37" t="str" cm="1">
        <f t="array" aca="1" ref="G178" ca="1">IF(INDIRECT(C170&amp;"!$E$111")=0,"",INDIRECT(C170&amp;"!$E$111"))</f>
        <v/>
      </c>
      <c r="H178" s="37" t="str" cm="1">
        <f t="array" aca="1" ref="H178" ca="1">IF(INDIRECT(C170&amp;"!$E$146")=0,"",INDIRECT(C170&amp;"!$E$146"))</f>
        <v/>
      </c>
      <c r="I178" s="37" t="str" cm="1">
        <f t="array" aca="1" ref="I178" ca="1">IF(INDIRECT(C170&amp;"!$E$181")=0,"",INDIRECT(C170&amp;"!$E$181"))</f>
        <v/>
      </c>
      <c r="J178" s="37" t="str" cm="1">
        <f t="array" aca="1" ref="J178" ca="1">IF(INDIRECT(C170&amp;"!$E$216")=0,"",INDIRECT(C170&amp;"!$E$216"))</f>
        <v/>
      </c>
      <c r="K178" s="37" t="str" cm="1">
        <f t="array" aca="1" ref="K178" ca="1">IF(INDIRECT(C170&amp;"!$E$251")=0,"",INDIRECT(C170&amp;"!$E$251"))</f>
        <v/>
      </c>
      <c r="L178" s="120" t="str" cm="1">
        <f t="array" aca="1" ref="L178" ca="1">IF(INDIRECT(C170&amp;"!$E$286")=0,"",INDIRECT(C170&amp;"!$E$286"))</f>
        <v/>
      </c>
      <c r="M178" s="37" t="str">
        <f ca="1">IF(E178="","",SUM($E178:$L178))</f>
        <v/>
      </c>
    </row>
    <row r="179" spans="2:24" ht="14.25" customHeight="1">
      <c r="C179" s="43"/>
      <c r="D179" s="36" t="s">
        <v>91</v>
      </c>
      <c r="E179" s="53" t="str">
        <f ca="1">IF(OR(E177="",E178=""),"",ROUNDDOWN(E177*E178*24,0))</f>
        <v/>
      </c>
      <c r="F179" s="53" t="str">
        <f t="shared" ref="F179:L179" ca="1" si="115">IF(OR(F177="",F178=""),"",ROUNDDOWN(F177*F178*24,0))</f>
        <v/>
      </c>
      <c r="G179" s="53" t="str">
        <f t="shared" ca="1" si="115"/>
        <v/>
      </c>
      <c r="H179" s="53" t="str">
        <f t="shared" ca="1" si="115"/>
        <v/>
      </c>
      <c r="I179" s="53" t="str">
        <f t="shared" ca="1" si="115"/>
        <v/>
      </c>
      <c r="J179" s="53" t="str">
        <f t="shared" ca="1" si="115"/>
        <v/>
      </c>
      <c r="K179" s="53" t="str">
        <f t="shared" ca="1" si="115"/>
        <v/>
      </c>
      <c r="L179" s="53" t="str">
        <f t="shared" ca="1" si="115"/>
        <v/>
      </c>
      <c r="M179" s="123">
        <f ca="1">SUM(E179:L179)</f>
        <v>0</v>
      </c>
      <c r="Q179" s="26" t="str">
        <f t="shared" ref="Q179" ca="1" si="116">IF(OR(E177="",E178=""),"", TEXT(E177,"#,###円") &amp; "×" &amp; TEXT(E178,"[h]:mm時間;@") &amp; "=" &amp; TEXT(E179,"#,###円"))</f>
        <v/>
      </c>
      <c r="R179" s="26" t="str">
        <f t="shared" ref="R179" ca="1" si="117">IF(OR(F177="",F178=""),"", TEXT(F177,"#,###円") &amp; "×" &amp; TEXT(F178,"[h]:mm時間;@") &amp; "=" &amp; TEXT(F179,"#,###円"))</f>
        <v/>
      </c>
      <c r="S179" s="26" t="str">
        <f t="shared" ref="S179" ca="1" si="118">IF(OR(G177="",G178=""),"", TEXT(G177,"#,###円") &amp; "×" &amp; TEXT(G178,"[h]:mm時間;@") &amp; "=" &amp; TEXT(G179,"#,###円"))</f>
        <v/>
      </c>
      <c r="T179" s="26" t="str">
        <f t="shared" ref="T179" ca="1" si="119">IF(OR(H177="",H178=""),"", TEXT(H177,"#,###円") &amp; "×" &amp; TEXT(H178,"[h]:mm時間;@") &amp; "=" &amp; TEXT(H179,"#,###円"))</f>
        <v/>
      </c>
      <c r="U179" s="26" t="str">
        <f t="shared" ref="U179" ca="1" si="120">IF(OR(I177="",I178=""),"", TEXT(I177,"#,###円") &amp; "×" &amp; TEXT(I178,"[h]:mm時間;@") &amp; "=" &amp; TEXT(I179,"#,###円"))</f>
        <v/>
      </c>
      <c r="V179" s="26" t="str">
        <f t="shared" ref="V179" ca="1" si="121">IF(OR(J177="",J178=""),"", TEXT(J177,"#,###円") &amp; "×" &amp; TEXT(J178,"[h]:mm時間;@") &amp; "=" &amp; TEXT(J179,"#,###円"))</f>
        <v/>
      </c>
      <c r="W179" s="26" t="str">
        <f t="shared" ref="W179" ca="1" si="122">IF(OR(K177="",K178=""),"", TEXT(K177,"#,###円") &amp; "×" &amp; TEXT(K178,"[h]:mm時間;@") &amp; "=" &amp; TEXT(K179,"#,###円"))</f>
        <v/>
      </c>
      <c r="X179" s="26" t="str">
        <f ca="1">IF(OR(L177="",K178=""),"", TEXT(L177,"#,###円") &amp; "×" &amp; TEXT(L178,"[h]:mm時間;@") &amp; "=" &amp; TEXT(L179,"#,###円"))</f>
        <v/>
      </c>
    </row>
    <row r="180" spans="2:24" ht="14.25" customHeight="1">
      <c r="C180" s="36" t="s">
        <v>74</v>
      </c>
      <c r="D180" s="46" t="s">
        <v>75</v>
      </c>
      <c r="E180" s="47"/>
      <c r="F180" s="48"/>
      <c r="G180" s="48"/>
      <c r="H180" s="48"/>
      <c r="I180" s="48"/>
      <c r="J180" s="48"/>
      <c r="K180" s="48"/>
      <c r="L180" s="47"/>
      <c r="M180" s="124">
        <f>SUM(E180:L180)</f>
        <v>0</v>
      </c>
      <c r="Q180" s="26" t="str">
        <f t="shared" ref="Q180:X180" si="123">IF(E180="",""," / 自己負担：" &amp; TEXT(E180,"#,###円")) &amp; IF(E181="",""," ※" &amp;E181)</f>
        <v/>
      </c>
      <c r="R180" s="26" t="str">
        <f t="shared" si="123"/>
        <v/>
      </c>
      <c r="S180" s="26" t="str">
        <f t="shared" si="123"/>
        <v/>
      </c>
      <c r="T180" s="26" t="str">
        <f t="shared" si="123"/>
        <v/>
      </c>
      <c r="U180" s="26" t="str">
        <f t="shared" si="123"/>
        <v/>
      </c>
      <c r="V180" s="26" t="str">
        <f t="shared" si="123"/>
        <v/>
      </c>
      <c r="W180" s="26" t="str">
        <f t="shared" si="123"/>
        <v/>
      </c>
      <c r="X180" s="26" t="str">
        <f t="shared" si="123"/>
        <v/>
      </c>
    </row>
    <row r="181" spans="2:24" ht="34.5" customHeight="1" thickBot="1">
      <c r="C181" s="49" t="s">
        <v>76</v>
      </c>
      <c r="D181" s="50" t="s">
        <v>77</v>
      </c>
      <c r="E181" s="51"/>
      <c r="F181" s="51"/>
      <c r="G181" s="51"/>
      <c r="H181" s="51"/>
      <c r="I181" s="51"/>
      <c r="J181" s="51"/>
      <c r="K181" s="51"/>
      <c r="L181" s="51"/>
      <c r="M181" s="122"/>
      <c r="O181" s="1" t="s">
        <v>78</v>
      </c>
    </row>
    <row r="182" spans="2:24" ht="14.25" customHeight="1" thickTop="1">
      <c r="C182" s="44"/>
      <c r="D182" s="38" t="s">
        <v>22</v>
      </c>
      <c r="E182" s="39" t="str">
        <f ca="1">IFERROR(IF(E179-E180=0,"",E179-E180),"")</f>
        <v/>
      </c>
      <c r="F182" s="39" t="str">
        <f t="shared" ref="F182:L182" ca="1" si="124">IFERROR(IF(F179-F180=0,"",F179-F180),"")</f>
        <v/>
      </c>
      <c r="G182" s="39" t="str">
        <f t="shared" ca="1" si="124"/>
        <v/>
      </c>
      <c r="H182" s="39" t="str">
        <f t="shared" ca="1" si="124"/>
        <v/>
      </c>
      <c r="I182" s="39" t="str">
        <f t="shared" ca="1" si="124"/>
        <v/>
      </c>
      <c r="J182" s="39" t="str">
        <f t="shared" ca="1" si="124"/>
        <v/>
      </c>
      <c r="K182" s="39" t="str">
        <f t="shared" ca="1" si="124"/>
        <v/>
      </c>
      <c r="L182" s="121" t="str">
        <f t="shared" ca="1" si="124"/>
        <v/>
      </c>
      <c r="M182" s="39" t="str">
        <f ca="1">IF(E182="","",SUM(E182:L182))</f>
        <v/>
      </c>
      <c r="Q182" s="56" t="str">
        <f ca="1">Q179&amp;Q180</f>
        <v/>
      </c>
      <c r="R182" s="56" t="str">
        <f t="shared" ref="R182:X182" ca="1" si="125">R179&amp;R180</f>
        <v/>
      </c>
      <c r="S182" s="56" t="str">
        <f t="shared" ca="1" si="125"/>
        <v/>
      </c>
      <c r="T182" s="56" t="str">
        <f t="shared" ca="1" si="125"/>
        <v/>
      </c>
      <c r="U182" s="56" t="str">
        <f t="shared" ca="1" si="125"/>
        <v/>
      </c>
      <c r="V182" s="56" t="str">
        <f t="shared" ca="1" si="125"/>
        <v/>
      </c>
      <c r="W182" s="56" t="str">
        <f t="shared" ca="1" si="125"/>
        <v/>
      </c>
      <c r="X182" s="56" t="str">
        <f t="shared" ca="1" si="125"/>
        <v/>
      </c>
    </row>
    <row r="183" spans="2:24" ht="15" thickBot="1">
      <c r="B183" s="32"/>
      <c r="C183" s="32"/>
      <c r="D183" s="32"/>
      <c r="E183" s="32"/>
      <c r="F183" s="32"/>
      <c r="G183" s="32"/>
      <c r="H183" s="32"/>
      <c r="I183" s="32"/>
      <c r="J183" s="32"/>
      <c r="K183" s="32"/>
      <c r="L183" s="32"/>
      <c r="M183" s="32"/>
    </row>
    <row r="184" spans="2:24">
      <c r="Q184" s="1" t="s">
        <v>88</v>
      </c>
      <c r="R184" s="1" t="s">
        <v>89</v>
      </c>
      <c r="S184" s="1" t="s">
        <v>90</v>
      </c>
    </row>
    <row r="185" spans="2:24" ht="14.25" customHeight="1">
      <c r="B185" s="45">
        <f>B170+1</f>
        <v>13</v>
      </c>
      <c r="C185" s="35" t="str">
        <f>HYPERLINK("#日誌"&amp;B185&amp;"!B10","日誌"&amp;B185)</f>
        <v>日誌13</v>
      </c>
      <c r="D185" s="127" t="s">
        <v>106</v>
      </c>
      <c r="E185" s="130"/>
      <c r="F185" s="127" t="s">
        <v>73</v>
      </c>
      <c r="G185" s="52"/>
      <c r="H185" s="127" t="s">
        <v>83</v>
      </c>
      <c r="I185" s="25"/>
      <c r="J185" s="127" t="s">
        <v>15</v>
      </c>
      <c r="K185" s="25"/>
      <c r="M185" s="54" t="str">
        <f>HYPERLINK("#①人件費!C"&amp;9*B185,"経費支出管理表へ")</f>
        <v>経費支出管理表へ</v>
      </c>
      <c r="O185" s="125" t="str">
        <f>IF(AND(G185="健保等級適用者以外の者（Ｂ）",OR(I185="日額",I185="時給")),"健保等級適用者以外の者（Ｂ）かつ給与形態が「"&amp;I185&amp;"」の場合、等級単価を適用しません。補助金事務局へお問い合わせ頂き、個別単価を適用してください。","")</f>
        <v/>
      </c>
      <c r="Q185" s="1" t="str">
        <f>IF(G185="","×","○")</f>
        <v>×</v>
      </c>
      <c r="R185" s="1" t="str">
        <f>IF(G185="健保等級適用者（Ａ）","○",IF(AND(G185="健保等級適用者以外の者（Ｂ）",I185=""),"×",IF(OR(I185="年額",I185="月額"),"○","")))</f>
        <v/>
      </c>
      <c r="S185" s="1" t="str">
        <f>IF(AND(G185="健保等級適用者（Ａ）",K185=""),"×","○")</f>
        <v>○</v>
      </c>
    </row>
    <row r="186" spans="2:24" ht="14.25" customHeight="1">
      <c r="C186" s="95"/>
      <c r="D186" s="94"/>
      <c r="F186" s="127" t="s">
        <v>115</v>
      </c>
      <c r="G186" s="25"/>
      <c r="H186" s="127" t="s">
        <v>116</v>
      </c>
      <c r="I186" s="25"/>
    </row>
    <row r="187" spans="2:24" ht="7.5" customHeight="1">
      <c r="C187" s="26"/>
      <c r="D187" s="26"/>
      <c r="E187" s="26"/>
      <c r="F187" s="26"/>
      <c r="G187" s="34" t="e">
        <f>VLOOKUP(G186,リスト!F:G,2,FALSE)</f>
        <v>#N/A</v>
      </c>
      <c r="H187" s="26"/>
      <c r="I187" s="34"/>
      <c r="J187" s="26"/>
      <c r="K187" s="26"/>
      <c r="L187" s="26"/>
      <c r="M187" s="26"/>
    </row>
    <row r="188" spans="2:24" ht="14.25" customHeight="1">
      <c r="C188" s="40"/>
      <c r="D188" s="111"/>
      <c r="E188" s="112" t="s">
        <v>42</v>
      </c>
      <c r="F188" s="112" t="s">
        <v>43</v>
      </c>
      <c r="G188" s="112" t="s">
        <v>44</v>
      </c>
      <c r="H188" s="112" t="s">
        <v>45</v>
      </c>
      <c r="I188" s="112" t="s">
        <v>46</v>
      </c>
      <c r="J188" s="112" t="s">
        <v>47</v>
      </c>
      <c r="K188" s="112" t="s">
        <v>48</v>
      </c>
      <c r="L188" s="112" t="s">
        <v>49</v>
      </c>
      <c r="M188" s="113" t="s">
        <v>11</v>
      </c>
      <c r="Q188" s="112" t="s">
        <v>42</v>
      </c>
      <c r="R188" s="112" t="s">
        <v>43</v>
      </c>
      <c r="S188" s="112" t="s">
        <v>44</v>
      </c>
      <c r="T188" s="112" t="s">
        <v>45</v>
      </c>
      <c r="U188" s="112" t="s">
        <v>46</v>
      </c>
      <c r="V188" s="112" t="s">
        <v>47</v>
      </c>
      <c r="W188" s="112" t="s">
        <v>48</v>
      </c>
      <c r="X188" s="112" t="s">
        <v>49</v>
      </c>
    </row>
    <row r="189" spans="2:24" ht="14.25" customHeight="1">
      <c r="C189" s="27" t="s">
        <v>17</v>
      </c>
      <c r="D189" s="28"/>
      <c r="E189" s="29" cm="1">
        <f t="array" aca="1" ref="E189" ca="1">IF(INDIRECT(C185&amp;"!$E$41")=0,"",COUNT(INDIRECT(C185&amp;"!$E$10:$E$40")))</f>
        <v>0</v>
      </c>
      <c r="F189" s="29" cm="1">
        <f t="array" aca="1" ref="F189" ca="1">IF(INDIRECT(C185&amp;"!$E$76")=0,"",COUNT(INDIRECT(C185&amp;"!$E$45:$E$75")))</f>
        <v>0</v>
      </c>
      <c r="G189" s="29" cm="1">
        <f t="array" aca="1" ref="G189" ca="1">IF(INDIRECT(C185&amp;"!$E$111")=0,"",COUNT(INDIRECT(C185&amp;"!$E$80:$E$110")))</f>
        <v>0</v>
      </c>
      <c r="H189" s="29" cm="1">
        <f t="array" aca="1" ref="H189" ca="1">IF(INDIRECT(C185&amp;"!$E$146")=0,"",COUNT(INDIRECT(C185&amp;"!$E$115:$E$145")))</f>
        <v>0</v>
      </c>
      <c r="I189" s="29" cm="1">
        <f t="array" aca="1" ref="I189" ca="1">IF(INDIRECT(C185&amp;"!$E$181")=0,"",COUNT(INDIRECT(C185&amp;"!$E$150:$E$180")))</f>
        <v>0</v>
      </c>
      <c r="J189" s="29" cm="1">
        <f t="array" aca="1" ref="J189" ca="1">IF(INDIRECT(C185&amp;"!$E$216")=0,"",COUNT(INDIRECT(C185&amp;"!$E$185:$E$215")))</f>
        <v>0</v>
      </c>
      <c r="K189" s="29" cm="1">
        <f t="array" aca="1" ref="K189" ca="1">IF(INDIRECT(C185&amp;"!$E$251")=0,"",COUNT(INDIRECT(C185&amp;"!$E$220:$E$250")))</f>
        <v>0</v>
      </c>
      <c r="L189" s="116" cm="1">
        <f t="array" aca="1" ref="L189" ca="1">IF(INDIRECT(C185&amp;"!$E$286")=0,"",COUNT(INDIRECT(C185&amp;"!$E$255:$E$285")))</f>
        <v>0</v>
      </c>
      <c r="M189" s="29">
        <f ca="1">IF($E$9="","",SUM($E189:$L189))</f>
        <v>0</v>
      </c>
      <c r="O189" s="132" t="s">
        <v>145</v>
      </c>
      <c r="Q189" s="55" t="e" cm="1" vm="1">
        <f t="array" aca="1" ref="Q189" ca="1">INDIRECT(C185&amp;"!A" &amp; MIN(_xlfn._xlws.FILTER(ROW(INDIRECT(C185&amp;"!$B$10:$B$40")),INDIRECT(C185&amp;"!$B$10:$B$40")&lt;&gt;"")))</f>
        <v>#VALUE!</v>
      </c>
      <c r="R189" s="55" t="e" cm="1" vm="1">
        <f t="array" aca="1" ref="R189" ca="1">INDIRECT(C185&amp;"!A"&amp;MIN(_xlfn._xlws.FILTER(ROW(INDIRECT(C185&amp;"!$B$45:$B$75")),INDIRECT(C185&amp;"!$B$45:$B$75")&lt;&gt;"")))</f>
        <v>#VALUE!</v>
      </c>
      <c r="S189" s="55" t="e" cm="1" vm="1">
        <f t="array" aca="1" ref="S189" ca="1">INDIRECT(C185&amp;"!A"&amp;MIN(_xlfn._xlws.FILTER(ROW(INDIRECT(C185&amp;"!$B$80:$B$110")),INDIRECT(C185&amp;"!$B$80:$B$110")&lt;&gt;"")))</f>
        <v>#VALUE!</v>
      </c>
      <c r="T189" s="55" t="e" cm="1" vm="1">
        <f t="array" aca="1" ref="T189" ca="1">INDIRECT(C185&amp;"!A" &amp; MIN(_xlfn._xlws.FILTER(ROW(INDIRECT(C185&amp;"!$B$115:$B$145")),INDIRECT(C185&amp;"!$B$115:$B$145")&lt;&gt;"")))</f>
        <v>#VALUE!</v>
      </c>
      <c r="U189" s="55" t="e" cm="1" vm="1">
        <f t="array" aca="1" ref="U189" ca="1">INDIRECT(C185&amp;"!A" &amp; MIN(_xlfn._xlws.FILTER(ROW(INDIRECT(C185&amp;"!$B$150:$B$180")),INDIRECT(C185&amp;"!$B$150:$B$180")&lt;&gt;"")))</f>
        <v>#VALUE!</v>
      </c>
      <c r="V189" s="55" t="e" cm="1" vm="1">
        <f t="array" aca="1" ref="V189" ca="1">INDIRECT(C185&amp;"!A" &amp; MIN(_xlfn._xlws.FILTER(ROW(INDIRECT(C185&amp;"!$B$185:$B$215")),INDIRECT(C185&amp;"!$B$185:$B$215")&lt;&gt;"")))</f>
        <v>#VALUE!</v>
      </c>
      <c r="W189" s="55" t="e" cm="1" vm="1">
        <f t="array" aca="1" ref="W189" ca="1">INDIRECT(C185&amp;"!A" &amp; MIN(_xlfn._xlws.FILTER(ROW(INDIRECT(C185&amp;"!$B$220:$B$250")),INDIRECT(C185&amp;"!$B$220:$B$250")&lt;&gt;"")))</f>
        <v>#VALUE!</v>
      </c>
      <c r="X189" s="55" t="e" cm="1" vm="1">
        <f t="array" aca="1" ref="X189" ca="1">INDIRECT(C185&amp;"!A" &amp; MIN(_xlfn._xlws.FILTER(ROW(INDIRECT(C185&amp;"!$B$255:$B$285")),INDIRECT(C185&amp;"!$B$255:$B$285")&lt;&gt;"")))</f>
        <v>#VALUE!</v>
      </c>
    </row>
    <row r="190" spans="2:24" ht="14.25" customHeight="1">
      <c r="C190" s="36" t="s">
        <v>18</v>
      </c>
      <c r="D190" s="30" t="str">
        <f>IF(G185="健保等級適用者（Ａ）","報酬月額","月給")</f>
        <v>月給</v>
      </c>
      <c r="E190" s="24"/>
      <c r="F190" s="24"/>
      <c r="G190" s="24"/>
      <c r="H190" s="24"/>
      <c r="I190" s="24"/>
      <c r="J190" s="24"/>
      <c r="K190" s="24"/>
      <c r="L190" s="117"/>
      <c r="M190" s="122"/>
    </row>
    <row r="191" spans="2:24" ht="14.25" customHeight="1">
      <c r="C191" s="42"/>
      <c r="D191" s="30" t="s">
        <v>68</v>
      </c>
      <c r="E191" s="75" t="str">
        <f ca="1">IF(E192="","",IF(G185="健保等級適用者（Ａ）",IF(K185="年1～3回",MATCH(E192,等級単価一覧!G:G,0),MATCH(E192,等級単価一覧!F:F,0)),MATCH(E192,等級単価一覧!L:L,0))-10)</f>
        <v/>
      </c>
      <c r="F191" s="75" t="str">
        <f ca="1">IF(F192="","",IF(G185="健保等級適用者（Ａ）",IF(K185="年1～3回",MATCH(F192,等級単価一覧!G:G,0),MATCH(F192,等級単価一覧!F:F,0)),MATCH(F192,等級単価一覧!L:L,0))-10)</f>
        <v/>
      </c>
      <c r="G191" s="75" t="str">
        <f ca="1">IF(G192="","",IF(G185="健保等級適用者（Ａ）",IF(K185="年1～3回",MATCH(G192,等級単価一覧!G:G,0),MATCH(G192,等級単価一覧!F:F,0)),MATCH(G192,等級単価一覧!L:L,0))-10)</f>
        <v/>
      </c>
      <c r="H191" s="75" t="str">
        <f ca="1">IF(H192="","",IF(G185="健保等級適用者（Ａ）",IF(K185="年1～3回",MATCH(H192,等級単価一覧!G:G,0),MATCH(H192,等級単価一覧!F:F,0)),MATCH(H192,等級単価一覧!L:L,0))-10)</f>
        <v/>
      </c>
      <c r="I191" s="75" t="str">
        <f ca="1">IF(I192="","",IF(G185="健保等級適用者（Ａ）",IF(K185="年1～3回",MATCH(I192,等級単価一覧!G:G,0),MATCH(I192,等級単価一覧!F:F,0)),MATCH(I192,等級単価一覧!L:L,0))-10)</f>
        <v/>
      </c>
      <c r="J191" s="75" t="str">
        <f ca="1">IF(J192="","",IF(G185="健保等級適用者（Ａ）",IF(K185="年1～3回",MATCH(J192,等級単価一覧!G:G,0),MATCH(J192,等級単価一覧!F:F,0)),MATCH(J192,等級単価一覧!L:L,0))-10)</f>
        <v/>
      </c>
      <c r="K191" s="75" t="str">
        <f ca="1">IF(K192="","",IF(G185="健保等級適用者（Ａ）",IF(K185="年1～3回",MATCH(K192,等級単価一覧!G:G,0),MATCH(K192,等級単価一覧!F:F,0)),MATCH(K192,等級単価一覧!L:L,0))-10)</f>
        <v/>
      </c>
      <c r="L191" s="118" t="str">
        <f ca="1">IF(L192="","",IF(G185="健保等級適用者（Ａ）",IF(K185="年1～3回",MATCH(L192,等級単価一覧!G:G,0),MATCH(L192,等級単価一覧!F:F,0)),MATCH(L192,等級単価一覧!L:L,0))-10)</f>
        <v/>
      </c>
      <c r="M191" s="122"/>
    </row>
    <row r="192" spans="2:24" ht="14.25" customHeight="1">
      <c r="C192" s="42"/>
      <c r="D192" s="23" t="s">
        <v>20</v>
      </c>
      <c r="E192" s="41" t="str" cm="1">
        <f t="array" aca="1" ref="E192" ca="1">IF(AND(Q185="○",R185="○",S185="○"),IFERROR(IF(G185="健保等級適用者（Ａ）",IF(K185="年1～3回",VLOOKUP(E190,等級単価一覧!$B$11:$G$60,6,FALSE),VLOOKUP(E190,等級単価一覧!$B$11:$G$60,5,FALSE)),INDIRECT("等級単価一覧!L"&amp;MATCH(MAX(_xlfn._xlws.FILTER(等級単価一覧!$H$11:$H$60,等級単価一覧!$H$11:$H$60&lt;=E190)),等級単価一覧!H:H,0))),""),"")</f>
        <v/>
      </c>
      <c r="F192" s="41" t="str" cm="1">
        <f t="array" aca="1" ref="F192" ca="1">IF(AND(Q185="○",R185="○",S185="○"),IFERROR(IF(G185="健保等級適用者（Ａ）",IF(K185="年1～3回",VLOOKUP(F190,等級単価一覧!$B$11:$G$60,6,FALSE),VLOOKUP(F190,等級単価一覧!$B$11:$G$60,5,FALSE)),INDIRECT("等級単価一覧!L"&amp;MATCH(MAX(_xlfn._xlws.FILTER(等級単価一覧!$H$11:$H$60,等級単価一覧!$H$11:$H$60&lt;=F190)),等級単価一覧!H:H,0))),""),"")</f>
        <v/>
      </c>
      <c r="G192" s="41" t="str" cm="1">
        <f t="array" aca="1" ref="G192" ca="1">IF(AND(Q185="○",R185="○",S185="○"),IFERROR(IF(G185="健保等級適用者（Ａ）",IF(K185="年1～3回",VLOOKUP(G190,等級単価一覧!$B$11:$G$60,6,FALSE),VLOOKUP(G190,等級単価一覧!$B$11:$G$60,5,FALSE)),INDIRECT("等級単価一覧!L"&amp;MATCH(MAX(_xlfn._xlws.FILTER(等級単価一覧!$H$11:$H$60,等級単価一覧!$H$11:$H$60&lt;=G190)),等級単価一覧!H:H,0))),""),"")</f>
        <v/>
      </c>
      <c r="H192" s="41" t="str" cm="1">
        <f t="array" aca="1" ref="H192" ca="1">IF(AND(Q185="○",R185="○",S185="○"),IFERROR(IF(G185="健保等級適用者（Ａ）",IF(K185="年1～3回",VLOOKUP(H190,等級単価一覧!$B$11:$G$60,6,FALSE),VLOOKUP(H190,等級単価一覧!$B$11:$G$60,5,FALSE)),INDIRECT("等級単価一覧!L"&amp;MATCH(MAX(_xlfn._xlws.FILTER(等級単価一覧!$H$11:$H$60,等級単価一覧!$H$11:$H$60&lt;=H190)),等級単価一覧!H:H,0))),""),"")</f>
        <v/>
      </c>
      <c r="I192" s="41" t="str" cm="1">
        <f t="array" aca="1" ref="I192" ca="1">IF(AND(Q185="○",R185="○",S185="○"),IFERROR(IF(G185="健保等級適用者（Ａ）",IF(K185="年1～3回",VLOOKUP(I190,等級単価一覧!$B$11:$G$60,6,FALSE),VLOOKUP(I190,等級単価一覧!$B$11:$G$60,5,FALSE)),INDIRECT("等級単価一覧!L"&amp;MATCH(MAX(_xlfn._xlws.FILTER(等級単価一覧!$H$11:$H$60,等級単価一覧!$H$11:$H$60&lt;=I190)),等級単価一覧!H:H,0))),""),"")</f>
        <v/>
      </c>
      <c r="J192" s="41" t="str" cm="1">
        <f t="array" aca="1" ref="J192" ca="1">IF(AND(Q185="○",R185="○",S185="○"),IFERROR(IF(G185="健保等級適用者（Ａ）",IF(K185="年1～3回",VLOOKUP(J190,等級単価一覧!$B$11:$G$60,6,FALSE),VLOOKUP(J190,等級単価一覧!$B$11:$G$60,5,FALSE)),INDIRECT("等級単価一覧!L"&amp;MATCH(MAX(_xlfn._xlws.FILTER(等級単価一覧!$H$11:$H$60,等級単価一覧!$H$11:$H$60&lt;=J190)),等級単価一覧!H:H,0))),""),"")</f>
        <v/>
      </c>
      <c r="K192" s="41" t="str" cm="1">
        <f t="array" aca="1" ref="K192" ca="1">IF(AND(Q185="○",R185="○",S185="○"),IFERROR(IF(G185="健保等級適用者（Ａ）",IF(K185="年1～3回",VLOOKUP(K190,等級単価一覧!$B$11:$G$60,6,FALSE),VLOOKUP(K190,等級単価一覧!$B$11:$G$60,5,FALSE)),INDIRECT("等級単価一覧!L"&amp;MATCH(MAX(_xlfn._xlws.FILTER(等級単価一覧!$H$11:$H$60,等級単価一覧!$H$11:$H$60&lt;=K190)),等級単価一覧!H:H,0))),""),"")</f>
        <v/>
      </c>
      <c r="L192" s="119" t="str" cm="1">
        <f t="array" aca="1" ref="L192" ca="1">IF(AND(Q185="○",R185="○",S185="○"),IFERROR(IF(G185="健保等級適用者（Ａ）",IF(K185="年1～3回",VLOOKUP(L190,等級単価一覧!$B$11:$G$60,6,FALSE),VLOOKUP(L190,等級単価一覧!$B$11:$G$60,5,FALSE)),INDIRECT("等級単価一覧!L"&amp;MATCH(MAX(_xlfn._xlws.FILTER(等級単価一覧!$H$11:$H$60,等級単価一覧!$H$11:$H$60&lt;=L190)),等級単価一覧!H:H,0))),""),"")</f>
        <v/>
      </c>
      <c r="M192" s="122"/>
    </row>
    <row r="193" spans="2:24" ht="14.25" customHeight="1">
      <c r="C193" s="43"/>
      <c r="D193" s="36" t="s">
        <v>21</v>
      </c>
      <c r="E193" s="37" t="str" cm="1">
        <f t="array" aca="1" ref="E193" ca="1">IF(INDIRECT(C185&amp;"!$E$41")=0,"",INDIRECT(C185&amp;"!$E$41"))</f>
        <v/>
      </c>
      <c r="F193" s="37" t="str" cm="1">
        <f t="array" aca="1" ref="F193" ca="1">IF(INDIRECT(C185&amp;"!$E$76")=0,"",INDIRECT(C185&amp;"!$E$76"))</f>
        <v/>
      </c>
      <c r="G193" s="37" t="str" cm="1">
        <f t="array" aca="1" ref="G193" ca="1">IF(INDIRECT(C185&amp;"!$E$111")=0,"",INDIRECT(C185&amp;"!$E$111"))</f>
        <v/>
      </c>
      <c r="H193" s="37" t="str" cm="1">
        <f t="array" aca="1" ref="H193" ca="1">IF(INDIRECT(C185&amp;"!$E$146")=0,"",INDIRECT(C185&amp;"!$E$146"))</f>
        <v/>
      </c>
      <c r="I193" s="37" t="str" cm="1">
        <f t="array" aca="1" ref="I193" ca="1">IF(INDIRECT(C185&amp;"!$E$181")=0,"",INDIRECT(C185&amp;"!$E$181"))</f>
        <v/>
      </c>
      <c r="J193" s="37" t="str" cm="1">
        <f t="array" aca="1" ref="J193" ca="1">IF(INDIRECT(C185&amp;"!$E$216")=0,"",INDIRECT(C185&amp;"!$E$216"))</f>
        <v/>
      </c>
      <c r="K193" s="37" t="str" cm="1">
        <f t="array" aca="1" ref="K193" ca="1">IF(INDIRECT(C185&amp;"!$E$251")=0,"",INDIRECT(C185&amp;"!$E$251"))</f>
        <v/>
      </c>
      <c r="L193" s="120" t="str" cm="1">
        <f t="array" aca="1" ref="L193" ca="1">IF(INDIRECT(C185&amp;"!$E$286")=0,"",INDIRECT(C185&amp;"!$E$286"))</f>
        <v/>
      </c>
      <c r="M193" s="37" t="str">
        <f ca="1">IF(E193="","",SUM($E193:$L193))</f>
        <v/>
      </c>
    </row>
    <row r="194" spans="2:24" ht="14.25" customHeight="1">
      <c r="C194" s="43"/>
      <c r="D194" s="36" t="s">
        <v>91</v>
      </c>
      <c r="E194" s="53" t="str">
        <f ca="1">IF(OR(E192="",E193=""),"",ROUNDDOWN(E192*E193*24,0))</f>
        <v/>
      </c>
      <c r="F194" s="53" t="str">
        <f t="shared" ref="F194:L194" ca="1" si="126">IF(OR(F192="",F193=""),"",ROUNDDOWN(F192*F193*24,0))</f>
        <v/>
      </c>
      <c r="G194" s="53" t="str">
        <f t="shared" ca="1" si="126"/>
        <v/>
      </c>
      <c r="H194" s="53" t="str">
        <f t="shared" ca="1" si="126"/>
        <v/>
      </c>
      <c r="I194" s="53" t="str">
        <f t="shared" ca="1" si="126"/>
        <v/>
      </c>
      <c r="J194" s="53" t="str">
        <f t="shared" ca="1" si="126"/>
        <v/>
      </c>
      <c r="K194" s="53" t="str">
        <f t="shared" ca="1" si="126"/>
        <v/>
      </c>
      <c r="L194" s="53" t="str">
        <f t="shared" ca="1" si="126"/>
        <v/>
      </c>
      <c r="M194" s="123">
        <f ca="1">SUM(E194:L194)</f>
        <v>0</v>
      </c>
      <c r="Q194" s="26" t="str">
        <f t="shared" ref="Q194" ca="1" si="127">IF(OR(E192="",E193=""),"", TEXT(E192,"#,###円") &amp; "×" &amp; TEXT(E193,"[h]:mm時間;@") &amp; "=" &amp; TEXT(E194,"#,###円"))</f>
        <v/>
      </c>
      <c r="R194" s="26" t="str">
        <f t="shared" ref="R194" ca="1" si="128">IF(OR(F192="",F193=""),"", TEXT(F192,"#,###円") &amp; "×" &amp; TEXT(F193,"[h]:mm時間;@") &amp; "=" &amp; TEXT(F194,"#,###円"))</f>
        <v/>
      </c>
      <c r="S194" s="26" t="str">
        <f t="shared" ref="S194" ca="1" si="129">IF(OR(G192="",G193=""),"", TEXT(G192,"#,###円") &amp; "×" &amp; TEXT(G193,"[h]:mm時間;@") &amp; "=" &amp; TEXT(G194,"#,###円"))</f>
        <v/>
      </c>
      <c r="T194" s="26" t="str">
        <f t="shared" ref="T194" ca="1" si="130">IF(OR(H192="",H193=""),"", TEXT(H192,"#,###円") &amp; "×" &amp; TEXT(H193,"[h]:mm時間;@") &amp; "=" &amp; TEXT(H194,"#,###円"))</f>
        <v/>
      </c>
      <c r="U194" s="26" t="str">
        <f t="shared" ref="U194" ca="1" si="131">IF(OR(I192="",I193=""),"", TEXT(I192,"#,###円") &amp; "×" &amp; TEXT(I193,"[h]:mm時間;@") &amp; "=" &amp; TEXT(I194,"#,###円"))</f>
        <v/>
      </c>
      <c r="V194" s="26" t="str">
        <f t="shared" ref="V194" ca="1" si="132">IF(OR(J192="",J193=""),"", TEXT(J192,"#,###円") &amp; "×" &amp; TEXT(J193,"[h]:mm時間;@") &amp; "=" &amp; TEXT(J194,"#,###円"))</f>
        <v/>
      </c>
      <c r="W194" s="26" t="str">
        <f t="shared" ref="W194" ca="1" si="133">IF(OR(K192="",K193=""),"", TEXT(K192,"#,###円") &amp; "×" &amp; TEXT(K193,"[h]:mm時間;@") &amp; "=" &amp; TEXT(K194,"#,###円"))</f>
        <v/>
      </c>
      <c r="X194" s="26" t="str">
        <f ca="1">IF(OR(L192="",K193=""),"", TEXT(L192,"#,###円") &amp; "×" &amp; TEXT(L193,"[h]:mm時間;@") &amp; "=" &amp; TEXT(L194,"#,###円"))</f>
        <v/>
      </c>
    </row>
    <row r="195" spans="2:24" ht="14.25" customHeight="1">
      <c r="C195" s="36" t="s">
        <v>74</v>
      </c>
      <c r="D195" s="46" t="s">
        <v>75</v>
      </c>
      <c r="E195" s="47"/>
      <c r="F195" s="48"/>
      <c r="G195" s="48"/>
      <c r="H195" s="48"/>
      <c r="I195" s="48"/>
      <c r="J195" s="48"/>
      <c r="K195" s="48"/>
      <c r="L195" s="47"/>
      <c r="M195" s="124">
        <f>SUM(E195:L195)</f>
        <v>0</v>
      </c>
      <c r="Q195" s="26" t="str">
        <f t="shared" ref="Q195:X195" si="134">IF(E195="",""," / 自己負担：" &amp; TEXT(E195,"#,###円")) &amp; IF(E196="",""," ※" &amp;E196)</f>
        <v/>
      </c>
      <c r="R195" s="26" t="str">
        <f t="shared" si="134"/>
        <v/>
      </c>
      <c r="S195" s="26" t="str">
        <f t="shared" si="134"/>
        <v/>
      </c>
      <c r="T195" s="26" t="str">
        <f t="shared" si="134"/>
        <v/>
      </c>
      <c r="U195" s="26" t="str">
        <f t="shared" si="134"/>
        <v/>
      </c>
      <c r="V195" s="26" t="str">
        <f t="shared" si="134"/>
        <v/>
      </c>
      <c r="W195" s="26" t="str">
        <f t="shared" si="134"/>
        <v/>
      </c>
      <c r="X195" s="26" t="str">
        <f t="shared" si="134"/>
        <v/>
      </c>
    </row>
    <row r="196" spans="2:24" ht="34.5" customHeight="1" thickBot="1">
      <c r="C196" s="49" t="s">
        <v>76</v>
      </c>
      <c r="D196" s="50" t="s">
        <v>77</v>
      </c>
      <c r="E196" s="51"/>
      <c r="F196" s="51"/>
      <c r="G196" s="51"/>
      <c r="H196" s="51"/>
      <c r="I196" s="51"/>
      <c r="J196" s="51"/>
      <c r="K196" s="51"/>
      <c r="L196" s="51"/>
      <c r="M196" s="122"/>
      <c r="O196" s="1" t="s">
        <v>78</v>
      </c>
    </row>
    <row r="197" spans="2:24" ht="14.25" customHeight="1" thickTop="1">
      <c r="C197" s="44"/>
      <c r="D197" s="38" t="s">
        <v>22</v>
      </c>
      <c r="E197" s="39" t="str">
        <f ca="1">IFERROR(IF(E194-E195=0,"",E194-E195),"")</f>
        <v/>
      </c>
      <c r="F197" s="39" t="str">
        <f t="shared" ref="F197:L197" ca="1" si="135">IFERROR(IF(F194-F195=0,"",F194-F195),"")</f>
        <v/>
      </c>
      <c r="G197" s="39" t="str">
        <f t="shared" ca="1" si="135"/>
        <v/>
      </c>
      <c r="H197" s="39" t="str">
        <f t="shared" ca="1" si="135"/>
        <v/>
      </c>
      <c r="I197" s="39" t="str">
        <f t="shared" ca="1" si="135"/>
        <v/>
      </c>
      <c r="J197" s="39" t="str">
        <f t="shared" ca="1" si="135"/>
        <v/>
      </c>
      <c r="K197" s="39" t="str">
        <f t="shared" ca="1" si="135"/>
        <v/>
      </c>
      <c r="L197" s="121" t="str">
        <f t="shared" ca="1" si="135"/>
        <v/>
      </c>
      <c r="M197" s="39" t="str">
        <f ca="1">IF(E197="","",SUM(E197:L197))</f>
        <v/>
      </c>
      <c r="Q197" s="56" t="str">
        <f ca="1">Q194&amp;Q195</f>
        <v/>
      </c>
      <c r="R197" s="56" t="str">
        <f t="shared" ref="R197:X197" ca="1" si="136">R194&amp;R195</f>
        <v/>
      </c>
      <c r="S197" s="56" t="str">
        <f t="shared" ca="1" si="136"/>
        <v/>
      </c>
      <c r="T197" s="56" t="str">
        <f t="shared" ca="1" si="136"/>
        <v/>
      </c>
      <c r="U197" s="56" t="str">
        <f t="shared" ca="1" si="136"/>
        <v/>
      </c>
      <c r="V197" s="56" t="str">
        <f t="shared" ca="1" si="136"/>
        <v/>
      </c>
      <c r="W197" s="56" t="str">
        <f t="shared" ca="1" si="136"/>
        <v/>
      </c>
      <c r="X197" s="56" t="str">
        <f t="shared" ca="1" si="136"/>
        <v/>
      </c>
    </row>
    <row r="198" spans="2:24" ht="15" thickBot="1">
      <c r="B198" s="32"/>
      <c r="C198" s="32"/>
      <c r="D198" s="32"/>
      <c r="E198" s="32"/>
      <c r="F198" s="32"/>
      <c r="G198" s="32"/>
      <c r="H198" s="32"/>
      <c r="I198" s="32"/>
      <c r="J198" s="32"/>
      <c r="K198" s="32"/>
      <c r="L198" s="32"/>
      <c r="M198" s="32"/>
    </row>
    <row r="199" spans="2:24">
      <c r="Q199" s="1" t="s">
        <v>88</v>
      </c>
      <c r="R199" s="1" t="s">
        <v>89</v>
      </c>
      <c r="S199" s="1" t="s">
        <v>90</v>
      </c>
    </row>
    <row r="200" spans="2:24" ht="14.25" customHeight="1">
      <c r="B200" s="45">
        <f>B185+1</f>
        <v>14</v>
      </c>
      <c r="C200" s="35" t="str">
        <f>HYPERLINK("#日誌"&amp;B200&amp;"!B10","日誌"&amp;B200)</f>
        <v>日誌14</v>
      </c>
      <c r="D200" s="127" t="s">
        <v>106</v>
      </c>
      <c r="E200" s="130"/>
      <c r="F200" s="127" t="s">
        <v>73</v>
      </c>
      <c r="G200" s="52"/>
      <c r="H200" s="127" t="s">
        <v>83</v>
      </c>
      <c r="I200" s="25"/>
      <c r="J200" s="127" t="s">
        <v>15</v>
      </c>
      <c r="K200" s="25"/>
      <c r="M200" s="54" t="str">
        <f>HYPERLINK("#①人件費!C"&amp;9*B200,"経費支出管理表へ")</f>
        <v>経費支出管理表へ</v>
      </c>
      <c r="O200" s="125" t="str">
        <f>IF(AND(G200="健保等級適用者以外の者（Ｂ）",OR(I200="日額",I200="時給")),"健保等級適用者以外の者（Ｂ）かつ給与形態が「"&amp;I200&amp;"」の場合、等級単価を適用しません。補助金事務局へお問い合わせ頂き、個別単価を適用してください。","")</f>
        <v/>
      </c>
      <c r="Q200" s="1" t="str">
        <f>IF(G200="","×","○")</f>
        <v>×</v>
      </c>
      <c r="R200" s="1" t="str">
        <f>IF(G200="健保等級適用者（Ａ）","○",IF(AND(G200="健保等級適用者以外の者（Ｂ）",I200=""),"×",IF(OR(I200="年額",I200="月額"),"○","")))</f>
        <v/>
      </c>
      <c r="S200" s="1" t="str">
        <f>IF(AND(G200="健保等級適用者（Ａ）",K200=""),"×","○")</f>
        <v>○</v>
      </c>
    </row>
    <row r="201" spans="2:24" ht="14.25" customHeight="1">
      <c r="C201" s="95"/>
      <c r="D201" s="94"/>
      <c r="F201" s="127" t="s">
        <v>115</v>
      </c>
      <c r="G201" s="25"/>
      <c r="H201" s="127" t="s">
        <v>116</v>
      </c>
      <c r="I201" s="25"/>
    </row>
    <row r="202" spans="2:24" ht="7.5" customHeight="1">
      <c r="C202" s="26"/>
      <c r="D202" s="26"/>
      <c r="E202" s="26"/>
      <c r="F202" s="26"/>
      <c r="G202" s="34" t="e">
        <f>VLOOKUP(G201,リスト!F:G,2,FALSE)</f>
        <v>#N/A</v>
      </c>
      <c r="H202" s="26"/>
      <c r="I202" s="34"/>
      <c r="J202" s="26"/>
      <c r="K202" s="26"/>
      <c r="L202" s="26"/>
      <c r="M202" s="26"/>
    </row>
    <row r="203" spans="2:24" ht="14.25" customHeight="1">
      <c r="C203" s="40"/>
      <c r="D203" s="111"/>
      <c r="E203" s="112" t="s">
        <v>42</v>
      </c>
      <c r="F203" s="112" t="s">
        <v>43</v>
      </c>
      <c r="G203" s="112" t="s">
        <v>44</v>
      </c>
      <c r="H203" s="112" t="s">
        <v>45</v>
      </c>
      <c r="I203" s="112" t="s">
        <v>46</v>
      </c>
      <c r="J203" s="112" t="s">
        <v>47</v>
      </c>
      <c r="K203" s="112" t="s">
        <v>48</v>
      </c>
      <c r="L203" s="112" t="s">
        <v>49</v>
      </c>
      <c r="M203" s="113" t="s">
        <v>11</v>
      </c>
      <c r="Q203" s="112" t="s">
        <v>42</v>
      </c>
      <c r="R203" s="112" t="s">
        <v>43</v>
      </c>
      <c r="S203" s="112" t="s">
        <v>44</v>
      </c>
      <c r="T203" s="112" t="s">
        <v>45</v>
      </c>
      <c r="U203" s="112" t="s">
        <v>46</v>
      </c>
      <c r="V203" s="112" t="s">
        <v>47</v>
      </c>
      <c r="W203" s="112" t="s">
        <v>48</v>
      </c>
      <c r="X203" s="112" t="s">
        <v>49</v>
      </c>
    </row>
    <row r="204" spans="2:24" ht="14.25" customHeight="1">
      <c r="C204" s="27" t="s">
        <v>17</v>
      </c>
      <c r="D204" s="28"/>
      <c r="E204" s="29" cm="1">
        <f t="array" aca="1" ref="E204" ca="1">IF(INDIRECT(C200&amp;"!$E$41")=0,"",COUNT(INDIRECT(C200&amp;"!$E$10:$E$40")))</f>
        <v>0</v>
      </c>
      <c r="F204" s="29" cm="1">
        <f t="array" aca="1" ref="F204" ca="1">IF(INDIRECT(C200&amp;"!$E$76")=0,"",COUNT(INDIRECT(C200&amp;"!$E$45:$E$75")))</f>
        <v>0</v>
      </c>
      <c r="G204" s="29" cm="1">
        <f t="array" aca="1" ref="G204" ca="1">IF(INDIRECT(C200&amp;"!$E$111")=0,"",COUNT(INDIRECT(C200&amp;"!$E$80:$E$110")))</f>
        <v>0</v>
      </c>
      <c r="H204" s="29" cm="1">
        <f t="array" aca="1" ref="H204" ca="1">IF(INDIRECT(C200&amp;"!$E$146")=0,"",COUNT(INDIRECT(C200&amp;"!$E$115:$E$145")))</f>
        <v>0</v>
      </c>
      <c r="I204" s="29" cm="1">
        <f t="array" aca="1" ref="I204" ca="1">IF(INDIRECT(C200&amp;"!$E$181")=0,"",COUNT(INDIRECT(C200&amp;"!$E$150:$E$180")))</f>
        <v>0</v>
      </c>
      <c r="J204" s="29" cm="1">
        <f t="array" aca="1" ref="J204" ca="1">IF(INDIRECT(C200&amp;"!$E$216")=0,"",COUNT(INDIRECT(C200&amp;"!$E$185:$E$215")))</f>
        <v>0</v>
      </c>
      <c r="K204" s="29" cm="1">
        <f t="array" aca="1" ref="K204" ca="1">IF(INDIRECT(C200&amp;"!$E$251")=0,"",COUNT(INDIRECT(C200&amp;"!$E$220:$E$250")))</f>
        <v>0</v>
      </c>
      <c r="L204" s="116" cm="1">
        <f t="array" aca="1" ref="L204" ca="1">IF(INDIRECT(C200&amp;"!$E$286")=0,"",COUNT(INDIRECT(C200&amp;"!$E$255:$E$285")))</f>
        <v>0</v>
      </c>
      <c r="M204" s="29">
        <f ca="1">IF($E$9="","",SUM($E204:$L204))</f>
        <v>0</v>
      </c>
      <c r="O204" s="132" t="s">
        <v>145</v>
      </c>
      <c r="Q204" s="55" t="e" cm="1" vm="1">
        <f t="array" aca="1" ref="Q204" ca="1">INDIRECT(C200&amp;"!A" &amp; MIN(_xlfn._xlws.FILTER(ROW(INDIRECT(C200&amp;"!$B$10:$B$40")),INDIRECT(C200&amp;"!$B$10:$B$40")&lt;&gt;"")))</f>
        <v>#VALUE!</v>
      </c>
      <c r="R204" s="55" t="e" cm="1" vm="1">
        <f t="array" aca="1" ref="R204" ca="1">INDIRECT(C200&amp;"!A"&amp;MIN(_xlfn._xlws.FILTER(ROW(INDIRECT(C200&amp;"!$B$45:$B$75")),INDIRECT(C200&amp;"!$B$45:$B$75")&lt;&gt;"")))</f>
        <v>#VALUE!</v>
      </c>
      <c r="S204" s="55" t="e" cm="1" vm="1">
        <f t="array" aca="1" ref="S204" ca="1">INDIRECT(C200&amp;"!A"&amp;MIN(_xlfn._xlws.FILTER(ROW(INDIRECT(C200&amp;"!$B$80:$B$110")),INDIRECT(C200&amp;"!$B$80:$B$110")&lt;&gt;"")))</f>
        <v>#VALUE!</v>
      </c>
      <c r="T204" s="55" t="e" cm="1" vm="1">
        <f t="array" aca="1" ref="T204" ca="1">INDIRECT(C200&amp;"!A" &amp; MIN(_xlfn._xlws.FILTER(ROW(INDIRECT(C200&amp;"!$B$115:$B$145")),INDIRECT(C200&amp;"!$B$115:$B$145")&lt;&gt;"")))</f>
        <v>#VALUE!</v>
      </c>
      <c r="U204" s="55" t="e" cm="1" vm="1">
        <f t="array" aca="1" ref="U204" ca="1">INDIRECT(C200&amp;"!A" &amp; MIN(_xlfn._xlws.FILTER(ROW(INDIRECT(C200&amp;"!$B$150:$B$180")),INDIRECT(C200&amp;"!$B$150:$B$180")&lt;&gt;"")))</f>
        <v>#VALUE!</v>
      </c>
      <c r="V204" s="55" t="e" cm="1" vm="1">
        <f t="array" aca="1" ref="V204" ca="1">INDIRECT(C200&amp;"!A" &amp; MIN(_xlfn._xlws.FILTER(ROW(INDIRECT(C200&amp;"!$B$185:$B$215")),INDIRECT(C200&amp;"!$B$185:$B$215")&lt;&gt;"")))</f>
        <v>#VALUE!</v>
      </c>
      <c r="W204" s="55" t="e" cm="1" vm="1">
        <f t="array" aca="1" ref="W204" ca="1">INDIRECT(C200&amp;"!A" &amp; MIN(_xlfn._xlws.FILTER(ROW(INDIRECT(C200&amp;"!$B$220:$B$250")),INDIRECT(C200&amp;"!$B$220:$B$250")&lt;&gt;"")))</f>
        <v>#VALUE!</v>
      </c>
      <c r="X204" s="55" t="e" cm="1" vm="1">
        <f t="array" aca="1" ref="X204" ca="1">INDIRECT(C200&amp;"!A" &amp; MIN(_xlfn._xlws.FILTER(ROW(INDIRECT(C200&amp;"!$B$255:$B$285")),INDIRECT(C200&amp;"!$B$255:$B$285")&lt;&gt;"")))</f>
        <v>#VALUE!</v>
      </c>
    </row>
    <row r="205" spans="2:24" ht="14.25" customHeight="1">
      <c r="C205" s="36" t="s">
        <v>18</v>
      </c>
      <c r="D205" s="30" t="str">
        <f>IF(G200="健保等級適用者（Ａ）","報酬月額","月給")</f>
        <v>月給</v>
      </c>
      <c r="E205" s="24"/>
      <c r="F205" s="24"/>
      <c r="G205" s="24"/>
      <c r="H205" s="24"/>
      <c r="I205" s="24"/>
      <c r="J205" s="24"/>
      <c r="K205" s="24"/>
      <c r="L205" s="117"/>
      <c r="M205" s="122"/>
    </row>
    <row r="206" spans="2:24" ht="14.25" customHeight="1">
      <c r="C206" s="42"/>
      <c r="D206" s="30" t="s">
        <v>68</v>
      </c>
      <c r="E206" s="75" t="str">
        <f ca="1">IF(E207="","",IF(G200="健保等級適用者（Ａ）",IF(K200="年1～3回",MATCH(E207,等級単価一覧!G:G,0),MATCH(E207,等級単価一覧!F:F,0)),MATCH(E207,等級単価一覧!L:L,0))-10)</f>
        <v/>
      </c>
      <c r="F206" s="75" t="str">
        <f ca="1">IF(F207="","",IF(G200="健保等級適用者（Ａ）",IF(K200="年1～3回",MATCH(F207,等級単価一覧!G:G,0),MATCH(F207,等級単価一覧!F:F,0)),MATCH(F207,等級単価一覧!L:L,0))-10)</f>
        <v/>
      </c>
      <c r="G206" s="75" t="str">
        <f ca="1">IF(G207="","",IF(G200="健保等級適用者（Ａ）",IF(K200="年1～3回",MATCH(G207,等級単価一覧!G:G,0),MATCH(G207,等級単価一覧!F:F,0)),MATCH(G207,等級単価一覧!L:L,0))-10)</f>
        <v/>
      </c>
      <c r="H206" s="75" t="str">
        <f ca="1">IF(H207="","",IF(G200="健保等級適用者（Ａ）",IF(K200="年1～3回",MATCH(H207,等級単価一覧!G:G,0),MATCH(H207,等級単価一覧!F:F,0)),MATCH(H207,等級単価一覧!L:L,0))-10)</f>
        <v/>
      </c>
      <c r="I206" s="75" t="str">
        <f ca="1">IF(I207="","",IF(G200="健保等級適用者（Ａ）",IF(K200="年1～3回",MATCH(I207,等級単価一覧!G:G,0),MATCH(I207,等級単価一覧!F:F,0)),MATCH(I207,等級単価一覧!L:L,0))-10)</f>
        <v/>
      </c>
      <c r="J206" s="75" t="str">
        <f ca="1">IF(J207="","",IF(G200="健保等級適用者（Ａ）",IF(K200="年1～3回",MATCH(J207,等級単価一覧!G:G,0),MATCH(J207,等級単価一覧!F:F,0)),MATCH(J207,等級単価一覧!L:L,0))-10)</f>
        <v/>
      </c>
      <c r="K206" s="75" t="str">
        <f ca="1">IF(K207="","",IF(G200="健保等級適用者（Ａ）",IF(K200="年1～3回",MATCH(K207,等級単価一覧!G:G,0),MATCH(K207,等級単価一覧!F:F,0)),MATCH(K207,等級単価一覧!L:L,0))-10)</f>
        <v/>
      </c>
      <c r="L206" s="118" t="str">
        <f ca="1">IF(L207="","",IF(G200="健保等級適用者（Ａ）",IF(K200="年1～3回",MATCH(L207,等級単価一覧!G:G,0),MATCH(L207,等級単価一覧!F:F,0)),MATCH(L207,等級単価一覧!L:L,0))-10)</f>
        <v/>
      </c>
      <c r="M206" s="122"/>
    </row>
    <row r="207" spans="2:24" ht="14.25" customHeight="1">
      <c r="C207" s="42"/>
      <c r="D207" s="23" t="s">
        <v>20</v>
      </c>
      <c r="E207" s="41" t="str" cm="1">
        <f t="array" aca="1" ref="E207" ca="1">IF(AND(Q200="○",R200="○",S200="○"),IFERROR(IF(G200="健保等級適用者（Ａ）",IF(K200="年1～3回",VLOOKUP(E205,等級単価一覧!$B$11:$G$60,6,FALSE),VLOOKUP(E205,等級単価一覧!$B$11:$G$60,5,FALSE)),INDIRECT("等級単価一覧!L"&amp;MATCH(MAX(_xlfn._xlws.FILTER(等級単価一覧!$H$11:$H$60,等級単価一覧!$H$11:$H$60&lt;=E205)),等級単価一覧!H:H,0))),""),"")</f>
        <v/>
      </c>
      <c r="F207" s="41" t="str" cm="1">
        <f t="array" aca="1" ref="F207" ca="1">IF(AND(Q200="○",R200="○",S200="○"),IFERROR(IF(G200="健保等級適用者（Ａ）",IF(K200="年1～3回",VLOOKUP(F205,等級単価一覧!$B$11:$G$60,6,FALSE),VLOOKUP(F205,等級単価一覧!$B$11:$G$60,5,FALSE)),INDIRECT("等級単価一覧!L"&amp;MATCH(MAX(_xlfn._xlws.FILTER(等級単価一覧!$H$11:$H$60,等級単価一覧!$H$11:$H$60&lt;=F205)),等級単価一覧!H:H,0))),""),"")</f>
        <v/>
      </c>
      <c r="G207" s="41" t="str" cm="1">
        <f t="array" aca="1" ref="G207" ca="1">IF(AND(Q200="○",R200="○",S200="○"),IFERROR(IF(G200="健保等級適用者（Ａ）",IF(K200="年1～3回",VLOOKUP(G205,等級単価一覧!$B$11:$G$60,6,FALSE),VLOOKUP(G205,等級単価一覧!$B$11:$G$60,5,FALSE)),INDIRECT("等級単価一覧!L"&amp;MATCH(MAX(_xlfn._xlws.FILTER(等級単価一覧!$H$11:$H$60,等級単価一覧!$H$11:$H$60&lt;=G205)),等級単価一覧!H:H,0))),""),"")</f>
        <v/>
      </c>
      <c r="H207" s="41" t="str" cm="1">
        <f t="array" aca="1" ref="H207" ca="1">IF(AND(Q200="○",R200="○",S200="○"),IFERROR(IF(G200="健保等級適用者（Ａ）",IF(K200="年1～3回",VLOOKUP(H205,等級単価一覧!$B$11:$G$60,6,FALSE),VLOOKUP(H205,等級単価一覧!$B$11:$G$60,5,FALSE)),INDIRECT("等級単価一覧!L"&amp;MATCH(MAX(_xlfn._xlws.FILTER(等級単価一覧!$H$11:$H$60,等級単価一覧!$H$11:$H$60&lt;=H205)),等級単価一覧!H:H,0))),""),"")</f>
        <v/>
      </c>
      <c r="I207" s="41" t="str" cm="1">
        <f t="array" aca="1" ref="I207" ca="1">IF(AND(Q200="○",R200="○",S200="○"),IFERROR(IF(G200="健保等級適用者（Ａ）",IF(K200="年1～3回",VLOOKUP(I205,等級単価一覧!$B$11:$G$60,6,FALSE),VLOOKUP(I205,等級単価一覧!$B$11:$G$60,5,FALSE)),INDIRECT("等級単価一覧!L"&amp;MATCH(MAX(_xlfn._xlws.FILTER(等級単価一覧!$H$11:$H$60,等級単価一覧!$H$11:$H$60&lt;=I205)),等級単価一覧!H:H,0))),""),"")</f>
        <v/>
      </c>
      <c r="J207" s="41" t="str" cm="1">
        <f t="array" aca="1" ref="J207" ca="1">IF(AND(Q200="○",R200="○",S200="○"),IFERROR(IF(G200="健保等級適用者（Ａ）",IF(K200="年1～3回",VLOOKUP(J205,等級単価一覧!$B$11:$G$60,6,FALSE),VLOOKUP(J205,等級単価一覧!$B$11:$G$60,5,FALSE)),INDIRECT("等級単価一覧!L"&amp;MATCH(MAX(_xlfn._xlws.FILTER(等級単価一覧!$H$11:$H$60,等級単価一覧!$H$11:$H$60&lt;=J205)),等級単価一覧!H:H,0))),""),"")</f>
        <v/>
      </c>
      <c r="K207" s="41" t="str" cm="1">
        <f t="array" aca="1" ref="K207" ca="1">IF(AND(Q200="○",R200="○",S200="○"),IFERROR(IF(G200="健保等級適用者（Ａ）",IF(K200="年1～3回",VLOOKUP(K205,等級単価一覧!$B$11:$G$60,6,FALSE),VLOOKUP(K205,等級単価一覧!$B$11:$G$60,5,FALSE)),INDIRECT("等級単価一覧!L"&amp;MATCH(MAX(_xlfn._xlws.FILTER(等級単価一覧!$H$11:$H$60,等級単価一覧!$H$11:$H$60&lt;=K205)),等級単価一覧!H:H,0))),""),"")</f>
        <v/>
      </c>
      <c r="L207" s="119" t="str" cm="1">
        <f t="array" aca="1" ref="L207" ca="1">IF(AND(Q200="○",R200="○",S200="○"),IFERROR(IF(G200="健保等級適用者（Ａ）",IF(K200="年1～3回",VLOOKUP(L205,等級単価一覧!$B$11:$G$60,6,FALSE),VLOOKUP(L205,等級単価一覧!$B$11:$G$60,5,FALSE)),INDIRECT("等級単価一覧!L"&amp;MATCH(MAX(_xlfn._xlws.FILTER(等級単価一覧!$H$11:$H$60,等級単価一覧!$H$11:$H$60&lt;=L205)),等級単価一覧!H:H,0))),""),"")</f>
        <v/>
      </c>
      <c r="M207" s="122"/>
    </row>
    <row r="208" spans="2:24" ht="14.25" customHeight="1">
      <c r="C208" s="43"/>
      <c r="D208" s="36" t="s">
        <v>21</v>
      </c>
      <c r="E208" s="37" t="str" cm="1">
        <f t="array" aca="1" ref="E208" ca="1">IF(INDIRECT(C200&amp;"!$E$41")=0,"",INDIRECT(C200&amp;"!$E$41"))</f>
        <v/>
      </c>
      <c r="F208" s="37" t="str" cm="1">
        <f t="array" aca="1" ref="F208" ca="1">IF(INDIRECT(C200&amp;"!$E$76")=0,"",INDIRECT(C200&amp;"!$E$76"))</f>
        <v/>
      </c>
      <c r="G208" s="37" t="str" cm="1">
        <f t="array" aca="1" ref="G208" ca="1">IF(INDIRECT(C200&amp;"!$E$111")=0,"",INDIRECT(C200&amp;"!$E$111"))</f>
        <v/>
      </c>
      <c r="H208" s="37" t="str" cm="1">
        <f t="array" aca="1" ref="H208" ca="1">IF(INDIRECT(C200&amp;"!$E$146")=0,"",INDIRECT(C200&amp;"!$E$146"))</f>
        <v/>
      </c>
      <c r="I208" s="37" t="str" cm="1">
        <f t="array" aca="1" ref="I208" ca="1">IF(INDIRECT(C200&amp;"!$E$181")=0,"",INDIRECT(C200&amp;"!$E$181"))</f>
        <v/>
      </c>
      <c r="J208" s="37" t="str" cm="1">
        <f t="array" aca="1" ref="J208" ca="1">IF(INDIRECT(C200&amp;"!$E$216")=0,"",INDIRECT(C200&amp;"!$E$216"))</f>
        <v/>
      </c>
      <c r="K208" s="37" t="str" cm="1">
        <f t="array" aca="1" ref="K208" ca="1">IF(INDIRECT(C200&amp;"!$E$251")=0,"",INDIRECT(C200&amp;"!$E$251"))</f>
        <v/>
      </c>
      <c r="L208" s="120" t="str" cm="1">
        <f t="array" aca="1" ref="L208" ca="1">IF(INDIRECT(C200&amp;"!$E$286")=0,"",INDIRECT(C200&amp;"!$E$286"))</f>
        <v/>
      </c>
      <c r="M208" s="37" t="str">
        <f ca="1">IF(E208="","",SUM($E208:$L208))</f>
        <v/>
      </c>
    </row>
    <row r="209" spans="2:24" ht="14.25" customHeight="1">
      <c r="C209" s="43"/>
      <c r="D209" s="36" t="s">
        <v>91</v>
      </c>
      <c r="E209" s="53" t="str">
        <f ca="1">IF(OR(E207="",E208=""),"",ROUNDDOWN(E207*E208*24,0))</f>
        <v/>
      </c>
      <c r="F209" s="53" t="str">
        <f t="shared" ref="F209:L209" ca="1" si="137">IF(OR(F207="",F208=""),"",ROUNDDOWN(F207*F208*24,0))</f>
        <v/>
      </c>
      <c r="G209" s="53" t="str">
        <f t="shared" ca="1" si="137"/>
        <v/>
      </c>
      <c r="H209" s="53" t="str">
        <f t="shared" ca="1" si="137"/>
        <v/>
      </c>
      <c r="I209" s="53" t="str">
        <f t="shared" ca="1" si="137"/>
        <v/>
      </c>
      <c r="J209" s="53" t="str">
        <f t="shared" ca="1" si="137"/>
        <v/>
      </c>
      <c r="K209" s="53" t="str">
        <f t="shared" ca="1" si="137"/>
        <v/>
      </c>
      <c r="L209" s="53" t="str">
        <f t="shared" ca="1" si="137"/>
        <v/>
      </c>
      <c r="M209" s="123">
        <f ca="1">SUM(E209:L209)</f>
        <v>0</v>
      </c>
      <c r="Q209" s="26" t="str">
        <f t="shared" ref="Q209" ca="1" si="138">IF(OR(E207="",E208=""),"", TEXT(E207,"#,###円") &amp; "×" &amp; TEXT(E208,"[h]:mm時間;@") &amp; "=" &amp; TEXT(E209,"#,###円"))</f>
        <v/>
      </c>
      <c r="R209" s="26" t="str">
        <f t="shared" ref="R209" ca="1" si="139">IF(OR(F207="",F208=""),"", TEXT(F207,"#,###円") &amp; "×" &amp; TEXT(F208,"[h]:mm時間;@") &amp; "=" &amp; TEXT(F209,"#,###円"))</f>
        <v/>
      </c>
      <c r="S209" s="26" t="str">
        <f t="shared" ref="S209" ca="1" si="140">IF(OR(G207="",G208=""),"", TEXT(G207,"#,###円") &amp; "×" &amp; TEXT(G208,"[h]:mm時間;@") &amp; "=" &amp; TEXT(G209,"#,###円"))</f>
        <v/>
      </c>
      <c r="T209" s="26" t="str">
        <f t="shared" ref="T209" ca="1" si="141">IF(OR(H207="",H208=""),"", TEXT(H207,"#,###円") &amp; "×" &amp; TEXT(H208,"[h]:mm時間;@") &amp; "=" &amp; TEXT(H209,"#,###円"))</f>
        <v/>
      </c>
      <c r="U209" s="26" t="str">
        <f t="shared" ref="U209" ca="1" si="142">IF(OR(I207="",I208=""),"", TEXT(I207,"#,###円") &amp; "×" &amp; TEXT(I208,"[h]:mm時間;@") &amp; "=" &amp; TEXT(I209,"#,###円"))</f>
        <v/>
      </c>
      <c r="V209" s="26" t="str">
        <f t="shared" ref="V209" ca="1" si="143">IF(OR(J207="",J208=""),"", TEXT(J207,"#,###円") &amp; "×" &amp; TEXT(J208,"[h]:mm時間;@") &amp; "=" &amp; TEXT(J209,"#,###円"))</f>
        <v/>
      </c>
      <c r="W209" s="26" t="str">
        <f t="shared" ref="W209" ca="1" si="144">IF(OR(K207="",K208=""),"", TEXT(K207,"#,###円") &amp; "×" &amp; TEXT(K208,"[h]:mm時間;@") &amp; "=" &amp; TEXT(K209,"#,###円"))</f>
        <v/>
      </c>
      <c r="X209" s="26" t="str">
        <f ca="1">IF(OR(L207="",K208=""),"", TEXT(L207,"#,###円") &amp; "×" &amp; TEXT(L208,"[h]:mm時間;@") &amp; "=" &amp; TEXT(L209,"#,###円"))</f>
        <v/>
      </c>
    </row>
    <row r="210" spans="2:24" ht="14.25" customHeight="1">
      <c r="C210" s="36" t="s">
        <v>74</v>
      </c>
      <c r="D210" s="46" t="s">
        <v>75</v>
      </c>
      <c r="E210" s="47"/>
      <c r="F210" s="48"/>
      <c r="G210" s="48"/>
      <c r="H210" s="48"/>
      <c r="I210" s="48"/>
      <c r="J210" s="48"/>
      <c r="K210" s="48"/>
      <c r="L210" s="47"/>
      <c r="M210" s="124">
        <f>SUM(E210:L210)</f>
        <v>0</v>
      </c>
      <c r="Q210" s="26" t="str">
        <f t="shared" ref="Q210:X210" si="145">IF(E210="",""," / 自己負担：" &amp; TEXT(E210,"#,###円")) &amp; IF(E211="",""," ※" &amp;E211)</f>
        <v/>
      </c>
      <c r="R210" s="26" t="str">
        <f t="shared" si="145"/>
        <v/>
      </c>
      <c r="S210" s="26" t="str">
        <f t="shared" si="145"/>
        <v/>
      </c>
      <c r="T210" s="26" t="str">
        <f t="shared" si="145"/>
        <v/>
      </c>
      <c r="U210" s="26" t="str">
        <f t="shared" si="145"/>
        <v/>
      </c>
      <c r="V210" s="26" t="str">
        <f t="shared" si="145"/>
        <v/>
      </c>
      <c r="W210" s="26" t="str">
        <f t="shared" si="145"/>
        <v/>
      </c>
      <c r="X210" s="26" t="str">
        <f t="shared" si="145"/>
        <v/>
      </c>
    </row>
    <row r="211" spans="2:24" ht="34.5" customHeight="1" thickBot="1">
      <c r="C211" s="49" t="s">
        <v>76</v>
      </c>
      <c r="D211" s="50" t="s">
        <v>77</v>
      </c>
      <c r="E211" s="51"/>
      <c r="F211" s="51"/>
      <c r="G211" s="51"/>
      <c r="H211" s="51"/>
      <c r="I211" s="51"/>
      <c r="J211" s="51"/>
      <c r="K211" s="51"/>
      <c r="L211" s="51"/>
      <c r="M211" s="122"/>
      <c r="O211" s="1" t="s">
        <v>78</v>
      </c>
    </row>
    <row r="212" spans="2:24" ht="14.25" customHeight="1" thickTop="1">
      <c r="C212" s="44"/>
      <c r="D212" s="38" t="s">
        <v>22</v>
      </c>
      <c r="E212" s="39" t="str">
        <f ca="1">IFERROR(IF(E209-E210=0,"",E209-E210),"")</f>
        <v/>
      </c>
      <c r="F212" s="39" t="str">
        <f t="shared" ref="F212:L212" ca="1" si="146">IFERROR(IF(F209-F210=0,"",F209-F210),"")</f>
        <v/>
      </c>
      <c r="G212" s="39" t="str">
        <f t="shared" ca="1" si="146"/>
        <v/>
      </c>
      <c r="H212" s="39" t="str">
        <f t="shared" ca="1" si="146"/>
        <v/>
      </c>
      <c r="I212" s="39" t="str">
        <f t="shared" ca="1" si="146"/>
        <v/>
      </c>
      <c r="J212" s="39" t="str">
        <f t="shared" ca="1" si="146"/>
        <v/>
      </c>
      <c r="K212" s="39" t="str">
        <f t="shared" ca="1" si="146"/>
        <v/>
      </c>
      <c r="L212" s="121" t="str">
        <f t="shared" ca="1" si="146"/>
        <v/>
      </c>
      <c r="M212" s="39" t="str">
        <f ca="1">IF(E212="","",SUM(E212:L212))</f>
        <v/>
      </c>
      <c r="Q212" s="56" t="str">
        <f ca="1">Q209&amp;Q210</f>
        <v/>
      </c>
      <c r="R212" s="56" t="str">
        <f t="shared" ref="R212:X212" ca="1" si="147">R209&amp;R210</f>
        <v/>
      </c>
      <c r="S212" s="56" t="str">
        <f t="shared" ca="1" si="147"/>
        <v/>
      </c>
      <c r="T212" s="56" t="str">
        <f t="shared" ca="1" si="147"/>
        <v/>
      </c>
      <c r="U212" s="56" t="str">
        <f t="shared" ca="1" si="147"/>
        <v/>
      </c>
      <c r="V212" s="56" t="str">
        <f t="shared" ca="1" si="147"/>
        <v/>
      </c>
      <c r="W212" s="56" t="str">
        <f t="shared" ca="1" si="147"/>
        <v/>
      </c>
      <c r="X212" s="56" t="str">
        <f t="shared" ca="1" si="147"/>
        <v/>
      </c>
    </row>
    <row r="213" spans="2:24" ht="15" thickBot="1">
      <c r="B213" s="32"/>
      <c r="C213" s="32"/>
      <c r="D213" s="32"/>
      <c r="E213" s="32"/>
      <c r="F213" s="32"/>
      <c r="G213" s="32"/>
      <c r="H213" s="32"/>
      <c r="I213" s="32"/>
      <c r="J213" s="32"/>
      <c r="K213" s="32"/>
      <c r="L213" s="32"/>
      <c r="M213" s="32"/>
    </row>
    <row r="214" spans="2:24">
      <c r="Q214" s="1" t="s">
        <v>88</v>
      </c>
      <c r="R214" s="1" t="s">
        <v>89</v>
      </c>
      <c r="S214" s="1" t="s">
        <v>90</v>
      </c>
    </row>
    <row r="215" spans="2:24" ht="14.25" customHeight="1">
      <c r="B215" s="45">
        <f>B200+1</f>
        <v>15</v>
      </c>
      <c r="C215" s="35" t="str">
        <f>HYPERLINK("#日誌"&amp;B215&amp;"!B10","日誌"&amp;B215)</f>
        <v>日誌15</v>
      </c>
      <c r="D215" s="127" t="s">
        <v>106</v>
      </c>
      <c r="E215" s="130"/>
      <c r="F215" s="127" t="s">
        <v>73</v>
      </c>
      <c r="G215" s="52"/>
      <c r="H215" s="127" t="s">
        <v>83</v>
      </c>
      <c r="I215" s="25"/>
      <c r="J215" s="127" t="s">
        <v>15</v>
      </c>
      <c r="K215" s="25"/>
      <c r="M215" s="54" t="str">
        <f>HYPERLINK("#①人件費!C"&amp;9*B215,"経費支出管理表へ")</f>
        <v>経費支出管理表へ</v>
      </c>
      <c r="O215" s="125" t="str">
        <f>IF(AND(G215="健保等級適用者以外の者（Ｂ）",OR(I215="日額",I215="時給")),"健保等級適用者以外の者（Ｂ）かつ給与形態が「"&amp;I215&amp;"」の場合、等級単価を適用しません。補助金事務局へお問い合わせ頂き、個別単価を適用してください。","")</f>
        <v/>
      </c>
      <c r="Q215" s="1" t="str">
        <f>IF(G215="","×","○")</f>
        <v>×</v>
      </c>
      <c r="R215" s="1" t="str">
        <f>IF(G215="健保等級適用者（Ａ）","○",IF(AND(G215="健保等級適用者以外の者（Ｂ）",I215=""),"×",IF(OR(I215="年額",I215="月額"),"○","")))</f>
        <v/>
      </c>
      <c r="S215" s="1" t="str">
        <f>IF(AND(G215="健保等級適用者（Ａ）",K215=""),"×","○")</f>
        <v>○</v>
      </c>
    </row>
    <row r="216" spans="2:24" ht="14.25" customHeight="1">
      <c r="C216" s="95"/>
      <c r="D216" s="94"/>
      <c r="F216" s="127" t="s">
        <v>115</v>
      </c>
      <c r="G216" s="25"/>
      <c r="H216" s="127" t="s">
        <v>116</v>
      </c>
      <c r="I216" s="25"/>
    </row>
    <row r="217" spans="2:24" ht="7.5" customHeight="1">
      <c r="C217" s="26"/>
      <c r="D217" s="26"/>
      <c r="E217" s="26"/>
      <c r="F217" s="26"/>
      <c r="G217" s="34" t="e">
        <f>VLOOKUP(G216,リスト!F:G,2,FALSE)</f>
        <v>#N/A</v>
      </c>
      <c r="H217" s="26"/>
      <c r="I217" s="34"/>
      <c r="J217" s="26"/>
      <c r="K217" s="26"/>
      <c r="L217" s="26"/>
      <c r="M217" s="26"/>
    </row>
    <row r="218" spans="2:24" ht="14.25" customHeight="1">
      <c r="C218" s="40"/>
      <c r="D218" s="111"/>
      <c r="E218" s="112" t="s">
        <v>42</v>
      </c>
      <c r="F218" s="112" t="s">
        <v>43</v>
      </c>
      <c r="G218" s="112" t="s">
        <v>44</v>
      </c>
      <c r="H218" s="112" t="s">
        <v>45</v>
      </c>
      <c r="I218" s="112" t="s">
        <v>46</v>
      </c>
      <c r="J218" s="112" t="s">
        <v>47</v>
      </c>
      <c r="K218" s="112" t="s">
        <v>48</v>
      </c>
      <c r="L218" s="112" t="s">
        <v>49</v>
      </c>
      <c r="M218" s="113" t="s">
        <v>11</v>
      </c>
      <c r="Q218" s="112" t="s">
        <v>42</v>
      </c>
      <c r="R218" s="112" t="s">
        <v>43</v>
      </c>
      <c r="S218" s="112" t="s">
        <v>44</v>
      </c>
      <c r="T218" s="112" t="s">
        <v>45</v>
      </c>
      <c r="U218" s="112" t="s">
        <v>46</v>
      </c>
      <c r="V218" s="112" t="s">
        <v>47</v>
      </c>
      <c r="W218" s="112" t="s">
        <v>48</v>
      </c>
      <c r="X218" s="112" t="s">
        <v>49</v>
      </c>
    </row>
    <row r="219" spans="2:24" ht="14.25" customHeight="1">
      <c r="C219" s="27" t="s">
        <v>17</v>
      </c>
      <c r="D219" s="28"/>
      <c r="E219" s="29" cm="1">
        <f t="array" aca="1" ref="E219" ca="1">IF(INDIRECT(C215&amp;"!$E$41")=0,"",COUNT(INDIRECT(C215&amp;"!$E$10:$E$40")))</f>
        <v>0</v>
      </c>
      <c r="F219" s="29" cm="1">
        <f t="array" aca="1" ref="F219" ca="1">IF(INDIRECT(C215&amp;"!$E$76")=0,"",COUNT(INDIRECT(C215&amp;"!$E$45:$E$75")))</f>
        <v>0</v>
      </c>
      <c r="G219" s="29" cm="1">
        <f t="array" aca="1" ref="G219" ca="1">IF(INDIRECT(C215&amp;"!$E$111")=0,"",COUNT(INDIRECT(C215&amp;"!$E$80:$E$110")))</f>
        <v>0</v>
      </c>
      <c r="H219" s="29" cm="1">
        <f t="array" aca="1" ref="H219" ca="1">IF(INDIRECT(C215&amp;"!$E$146")=0,"",COUNT(INDIRECT(C215&amp;"!$E$115:$E$145")))</f>
        <v>0</v>
      </c>
      <c r="I219" s="29" cm="1">
        <f t="array" aca="1" ref="I219" ca="1">IF(INDIRECT(C215&amp;"!$E$181")=0,"",COUNT(INDIRECT(C215&amp;"!$E$150:$E$180")))</f>
        <v>0</v>
      </c>
      <c r="J219" s="29" cm="1">
        <f t="array" aca="1" ref="J219" ca="1">IF(INDIRECT(C215&amp;"!$E$216")=0,"",COUNT(INDIRECT(C215&amp;"!$E$185:$E$215")))</f>
        <v>0</v>
      </c>
      <c r="K219" s="29" cm="1">
        <f t="array" aca="1" ref="K219" ca="1">IF(INDIRECT(C215&amp;"!$E$251")=0,"",COUNT(INDIRECT(C215&amp;"!$E$220:$E$250")))</f>
        <v>0</v>
      </c>
      <c r="L219" s="116" cm="1">
        <f t="array" aca="1" ref="L219" ca="1">IF(INDIRECT(C215&amp;"!$E$286")=0,"",COUNT(INDIRECT(C215&amp;"!$E$255:$E$285")))</f>
        <v>0</v>
      </c>
      <c r="M219" s="29">
        <f ca="1">IF($E$9="","",SUM($E219:$L219))</f>
        <v>0</v>
      </c>
      <c r="O219" s="132" t="s">
        <v>145</v>
      </c>
      <c r="Q219" s="55" t="e" cm="1" vm="1">
        <f t="array" aca="1" ref="Q219" ca="1">INDIRECT(C215&amp;"!A" &amp; MIN(_xlfn._xlws.FILTER(ROW(INDIRECT(C215&amp;"!$B$10:$B$40")),INDIRECT(C215&amp;"!$B$10:$B$40")&lt;&gt;"")))</f>
        <v>#VALUE!</v>
      </c>
      <c r="R219" s="55" t="e" cm="1" vm="1">
        <f t="array" aca="1" ref="R219" ca="1">INDIRECT(C215&amp;"!A"&amp;MIN(_xlfn._xlws.FILTER(ROW(INDIRECT(C215&amp;"!$B$45:$B$75")),INDIRECT(C215&amp;"!$B$45:$B$75")&lt;&gt;"")))</f>
        <v>#VALUE!</v>
      </c>
      <c r="S219" s="55" t="e" cm="1" vm="1">
        <f t="array" aca="1" ref="S219" ca="1">INDIRECT(C215&amp;"!A"&amp;MIN(_xlfn._xlws.FILTER(ROW(INDIRECT(C215&amp;"!$B$80:$B$110")),INDIRECT(C215&amp;"!$B$80:$B$110")&lt;&gt;"")))</f>
        <v>#VALUE!</v>
      </c>
      <c r="T219" s="55" t="e" cm="1" vm="1">
        <f t="array" aca="1" ref="T219" ca="1">INDIRECT(C215&amp;"!A" &amp; MIN(_xlfn._xlws.FILTER(ROW(INDIRECT(C215&amp;"!$B$115:$B$145")),INDIRECT(C215&amp;"!$B$115:$B$145")&lt;&gt;"")))</f>
        <v>#VALUE!</v>
      </c>
      <c r="U219" s="55" t="e" cm="1" vm="1">
        <f t="array" aca="1" ref="U219" ca="1">INDIRECT(C215&amp;"!A" &amp; MIN(_xlfn._xlws.FILTER(ROW(INDIRECT(C215&amp;"!$B$150:$B$180")),INDIRECT(C215&amp;"!$B$150:$B$180")&lt;&gt;"")))</f>
        <v>#VALUE!</v>
      </c>
      <c r="V219" s="55" t="e" cm="1" vm="1">
        <f t="array" aca="1" ref="V219" ca="1">INDIRECT(C215&amp;"!A" &amp; MIN(_xlfn._xlws.FILTER(ROW(INDIRECT(C215&amp;"!$B$185:$B$215")),INDIRECT(C215&amp;"!$B$185:$B$215")&lt;&gt;"")))</f>
        <v>#VALUE!</v>
      </c>
      <c r="W219" s="55" t="e" cm="1" vm="1">
        <f t="array" aca="1" ref="W219" ca="1">INDIRECT(C215&amp;"!A" &amp; MIN(_xlfn._xlws.FILTER(ROW(INDIRECT(C215&amp;"!$B$220:$B$250")),INDIRECT(C215&amp;"!$B$220:$B$250")&lt;&gt;"")))</f>
        <v>#VALUE!</v>
      </c>
      <c r="X219" s="55" t="e" cm="1" vm="1">
        <f t="array" aca="1" ref="X219" ca="1">INDIRECT(C215&amp;"!A" &amp; MIN(_xlfn._xlws.FILTER(ROW(INDIRECT(C215&amp;"!$B$255:$B$285")),INDIRECT(C215&amp;"!$B$255:$B$285")&lt;&gt;"")))</f>
        <v>#VALUE!</v>
      </c>
    </row>
    <row r="220" spans="2:24" ht="14.25" customHeight="1">
      <c r="C220" s="36" t="s">
        <v>18</v>
      </c>
      <c r="D220" s="30" t="str">
        <f>IF(G215="健保等級適用者（Ａ）","報酬月額","月給")</f>
        <v>月給</v>
      </c>
      <c r="E220" s="24"/>
      <c r="F220" s="24"/>
      <c r="G220" s="24"/>
      <c r="H220" s="24"/>
      <c r="I220" s="24"/>
      <c r="J220" s="24"/>
      <c r="K220" s="24"/>
      <c r="L220" s="117"/>
      <c r="M220" s="122"/>
    </row>
    <row r="221" spans="2:24" ht="14.25" customHeight="1">
      <c r="C221" s="42"/>
      <c r="D221" s="30" t="s">
        <v>68</v>
      </c>
      <c r="E221" s="75" t="str">
        <f ca="1">IF(E222="","",IF(G215="健保等級適用者（Ａ）",IF(K215="年1～3回",MATCH(E222,等級単価一覧!G:G,0),MATCH(E222,等級単価一覧!F:F,0)),MATCH(E222,等級単価一覧!L:L,0))-10)</f>
        <v/>
      </c>
      <c r="F221" s="75" t="str">
        <f ca="1">IF(F222="","",IF(G215="健保等級適用者（Ａ）",IF(K215="年1～3回",MATCH(F222,等級単価一覧!G:G,0),MATCH(F222,等級単価一覧!F:F,0)),MATCH(F222,等級単価一覧!L:L,0))-10)</f>
        <v/>
      </c>
      <c r="G221" s="75" t="str">
        <f ca="1">IF(G222="","",IF(G215="健保等級適用者（Ａ）",IF(K215="年1～3回",MATCH(G222,等級単価一覧!G:G,0),MATCH(G222,等級単価一覧!F:F,0)),MATCH(G222,等級単価一覧!L:L,0))-10)</f>
        <v/>
      </c>
      <c r="H221" s="75" t="str">
        <f ca="1">IF(H222="","",IF(G215="健保等級適用者（Ａ）",IF(K215="年1～3回",MATCH(H222,等級単価一覧!G:G,0),MATCH(H222,等級単価一覧!F:F,0)),MATCH(H222,等級単価一覧!L:L,0))-10)</f>
        <v/>
      </c>
      <c r="I221" s="75" t="str">
        <f ca="1">IF(I222="","",IF(G215="健保等級適用者（Ａ）",IF(K215="年1～3回",MATCH(I222,等級単価一覧!G:G,0),MATCH(I222,等級単価一覧!F:F,0)),MATCH(I222,等級単価一覧!L:L,0))-10)</f>
        <v/>
      </c>
      <c r="J221" s="75" t="str">
        <f ca="1">IF(J222="","",IF(G215="健保等級適用者（Ａ）",IF(K215="年1～3回",MATCH(J222,等級単価一覧!G:G,0),MATCH(J222,等級単価一覧!F:F,0)),MATCH(J222,等級単価一覧!L:L,0))-10)</f>
        <v/>
      </c>
      <c r="K221" s="75" t="str">
        <f ca="1">IF(K222="","",IF(G215="健保等級適用者（Ａ）",IF(K215="年1～3回",MATCH(K222,等級単価一覧!G:G,0),MATCH(K222,等級単価一覧!F:F,0)),MATCH(K222,等級単価一覧!L:L,0))-10)</f>
        <v/>
      </c>
      <c r="L221" s="118" t="str">
        <f ca="1">IF(L222="","",IF(G215="健保等級適用者（Ａ）",IF(K215="年1～3回",MATCH(L222,等級単価一覧!G:G,0),MATCH(L222,等級単価一覧!F:F,0)),MATCH(L222,等級単価一覧!L:L,0))-10)</f>
        <v/>
      </c>
      <c r="M221" s="122"/>
    </row>
    <row r="222" spans="2:24" ht="14.25" customHeight="1">
      <c r="C222" s="42"/>
      <c r="D222" s="23" t="s">
        <v>20</v>
      </c>
      <c r="E222" s="41" t="str" cm="1">
        <f t="array" aca="1" ref="E222" ca="1">IF(AND(Q215="○",R215="○",S215="○"),IFERROR(IF(G215="健保等級適用者（Ａ）",IF(K215="年1～3回",VLOOKUP(E220,等級単価一覧!$B$11:$G$60,6,FALSE),VLOOKUP(E220,等級単価一覧!$B$11:$G$60,5,FALSE)),INDIRECT("等級単価一覧!L"&amp;MATCH(MAX(_xlfn._xlws.FILTER(等級単価一覧!$H$11:$H$60,等級単価一覧!$H$11:$H$60&lt;=E220)),等級単価一覧!H:H,0))),""),"")</f>
        <v/>
      </c>
      <c r="F222" s="41" t="str" cm="1">
        <f t="array" aca="1" ref="F222" ca="1">IF(AND(Q215="○",R215="○",S215="○"),IFERROR(IF(G215="健保等級適用者（Ａ）",IF(K215="年1～3回",VLOOKUP(F220,等級単価一覧!$B$11:$G$60,6,FALSE),VLOOKUP(F220,等級単価一覧!$B$11:$G$60,5,FALSE)),INDIRECT("等級単価一覧!L"&amp;MATCH(MAX(_xlfn._xlws.FILTER(等級単価一覧!$H$11:$H$60,等級単価一覧!$H$11:$H$60&lt;=F220)),等級単価一覧!H:H,0))),""),"")</f>
        <v/>
      </c>
      <c r="G222" s="41" t="str" cm="1">
        <f t="array" aca="1" ref="G222" ca="1">IF(AND(Q215="○",R215="○",S215="○"),IFERROR(IF(G215="健保等級適用者（Ａ）",IF(K215="年1～3回",VLOOKUP(G220,等級単価一覧!$B$11:$G$60,6,FALSE),VLOOKUP(G220,等級単価一覧!$B$11:$G$60,5,FALSE)),INDIRECT("等級単価一覧!L"&amp;MATCH(MAX(_xlfn._xlws.FILTER(等級単価一覧!$H$11:$H$60,等級単価一覧!$H$11:$H$60&lt;=G220)),等級単価一覧!H:H,0))),""),"")</f>
        <v/>
      </c>
      <c r="H222" s="41" t="str" cm="1">
        <f t="array" aca="1" ref="H222" ca="1">IF(AND(Q215="○",R215="○",S215="○"),IFERROR(IF(G215="健保等級適用者（Ａ）",IF(K215="年1～3回",VLOOKUP(H220,等級単価一覧!$B$11:$G$60,6,FALSE),VLOOKUP(H220,等級単価一覧!$B$11:$G$60,5,FALSE)),INDIRECT("等級単価一覧!L"&amp;MATCH(MAX(_xlfn._xlws.FILTER(等級単価一覧!$H$11:$H$60,等級単価一覧!$H$11:$H$60&lt;=H220)),等級単価一覧!H:H,0))),""),"")</f>
        <v/>
      </c>
      <c r="I222" s="41" t="str" cm="1">
        <f t="array" aca="1" ref="I222" ca="1">IF(AND(Q215="○",R215="○",S215="○"),IFERROR(IF(G215="健保等級適用者（Ａ）",IF(K215="年1～3回",VLOOKUP(I220,等級単価一覧!$B$11:$G$60,6,FALSE),VLOOKUP(I220,等級単価一覧!$B$11:$G$60,5,FALSE)),INDIRECT("等級単価一覧!L"&amp;MATCH(MAX(_xlfn._xlws.FILTER(等級単価一覧!$H$11:$H$60,等級単価一覧!$H$11:$H$60&lt;=I220)),等級単価一覧!H:H,0))),""),"")</f>
        <v/>
      </c>
      <c r="J222" s="41" t="str" cm="1">
        <f t="array" aca="1" ref="J222" ca="1">IF(AND(Q215="○",R215="○",S215="○"),IFERROR(IF(G215="健保等級適用者（Ａ）",IF(K215="年1～3回",VLOOKUP(J220,等級単価一覧!$B$11:$G$60,6,FALSE),VLOOKUP(J220,等級単価一覧!$B$11:$G$60,5,FALSE)),INDIRECT("等級単価一覧!L"&amp;MATCH(MAX(_xlfn._xlws.FILTER(等級単価一覧!$H$11:$H$60,等級単価一覧!$H$11:$H$60&lt;=J220)),等級単価一覧!H:H,0))),""),"")</f>
        <v/>
      </c>
      <c r="K222" s="41" t="str" cm="1">
        <f t="array" aca="1" ref="K222" ca="1">IF(AND(Q215="○",R215="○",S215="○"),IFERROR(IF(G215="健保等級適用者（Ａ）",IF(K215="年1～3回",VLOOKUP(K220,等級単価一覧!$B$11:$G$60,6,FALSE),VLOOKUP(K220,等級単価一覧!$B$11:$G$60,5,FALSE)),INDIRECT("等級単価一覧!L"&amp;MATCH(MAX(_xlfn._xlws.FILTER(等級単価一覧!$H$11:$H$60,等級単価一覧!$H$11:$H$60&lt;=K220)),等級単価一覧!H:H,0))),""),"")</f>
        <v/>
      </c>
      <c r="L222" s="119" t="str" cm="1">
        <f t="array" aca="1" ref="L222" ca="1">IF(AND(Q215="○",R215="○",S215="○"),IFERROR(IF(G215="健保等級適用者（Ａ）",IF(K215="年1～3回",VLOOKUP(L220,等級単価一覧!$B$11:$G$60,6,FALSE),VLOOKUP(L220,等級単価一覧!$B$11:$G$60,5,FALSE)),INDIRECT("等級単価一覧!L"&amp;MATCH(MAX(_xlfn._xlws.FILTER(等級単価一覧!$H$11:$H$60,等級単価一覧!$H$11:$H$60&lt;=L220)),等級単価一覧!H:H,0))),""),"")</f>
        <v/>
      </c>
      <c r="M222" s="122"/>
    </row>
    <row r="223" spans="2:24" ht="14.25" customHeight="1">
      <c r="C223" s="43"/>
      <c r="D223" s="36" t="s">
        <v>21</v>
      </c>
      <c r="E223" s="37" t="str" cm="1">
        <f t="array" aca="1" ref="E223" ca="1">IF(INDIRECT(C215&amp;"!$E$41")=0,"",INDIRECT(C215&amp;"!$E$41"))</f>
        <v/>
      </c>
      <c r="F223" s="37" t="str" cm="1">
        <f t="array" aca="1" ref="F223" ca="1">IF(INDIRECT(C215&amp;"!$E$76")=0,"",INDIRECT(C215&amp;"!$E$76"))</f>
        <v/>
      </c>
      <c r="G223" s="37" t="str" cm="1">
        <f t="array" aca="1" ref="G223" ca="1">IF(INDIRECT(C215&amp;"!$E$111")=0,"",INDIRECT(C215&amp;"!$E$111"))</f>
        <v/>
      </c>
      <c r="H223" s="37" t="str" cm="1">
        <f t="array" aca="1" ref="H223" ca="1">IF(INDIRECT(C215&amp;"!$E$146")=0,"",INDIRECT(C215&amp;"!$E$146"))</f>
        <v/>
      </c>
      <c r="I223" s="37" t="str" cm="1">
        <f t="array" aca="1" ref="I223" ca="1">IF(INDIRECT(C215&amp;"!$E$181")=0,"",INDIRECT(C215&amp;"!$E$181"))</f>
        <v/>
      </c>
      <c r="J223" s="37" t="str" cm="1">
        <f t="array" aca="1" ref="J223" ca="1">IF(INDIRECT(C215&amp;"!$E$216")=0,"",INDIRECT(C215&amp;"!$E$216"))</f>
        <v/>
      </c>
      <c r="K223" s="37" t="str" cm="1">
        <f t="array" aca="1" ref="K223" ca="1">IF(INDIRECT(C215&amp;"!$E$251")=0,"",INDIRECT(C215&amp;"!$E$251"))</f>
        <v/>
      </c>
      <c r="L223" s="120" t="str" cm="1">
        <f t="array" aca="1" ref="L223" ca="1">IF(INDIRECT(C215&amp;"!$E$286")=0,"",INDIRECT(C215&amp;"!$E$286"))</f>
        <v/>
      </c>
      <c r="M223" s="37" t="str">
        <f ca="1">IF(E223="","",SUM($E223:$L223))</f>
        <v/>
      </c>
    </row>
    <row r="224" spans="2:24" ht="14.25" customHeight="1">
      <c r="C224" s="43"/>
      <c r="D224" s="36" t="s">
        <v>91</v>
      </c>
      <c r="E224" s="53" t="str">
        <f ca="1">IF(OR(E222="",E223=""),"",ROUNDDOWN(E222*E223*24,0))</f>
        <v/>
      </c>
      <c r="F224" s="53" t="str">
        <f t="shared" ref="F224:L224" ca="1" si="148">IF(OR(F222="",F223=""),"",ROUNDDOWN(F222*F223*24,0))</f>
        <v/>
      </c>
      <c r="G224" s="53" t="str">
        <f t="shared" ca="1" si="148"/>
        <v/>
      </c>
      <c r="H224" s="53" t="str">
        <f t="shared" ca="1" si="148"/>
        <v/>
      </c>
      <c r="I224" s="53" t="str">
        <f t="shared" ca="1" si="148"/>
        <v/>
      </c>
      <c r="J224" s="53" t="str">
        <f t="shared" ca="1" si="148"/>
        <v/>
      </c>
      <c r="K224" s="53" t="str">
        <f t="shared" ca="1" si="148"/>
        <v/>
      </c>
      <c r="L224" s="53" t="str">
        <f t="shared" ca="1" si="148"/>
        <v/>
      </c>
      <c r="M224" s="123">
        <f ca="1">SUM(E224:L224)</f>
        <v>0</v>
      </c>
      <c r="Q224" s="26" t="str">
        <f t="shared" ref="Q224" ca="1" si="149">IF(OR(E222="",E223=""),"", TEXT(E222,"#,###円") &amp; "×" &amp; TEXT(E223,"[h]:mm時間;@") &amp; "=" &amp; TEXT(E224,"#,###円"))</f>
        <v/>
      </c>
      <c r="R224" s="26" t="str">
        <f t="shared" ref="R224" ca="1" si="150">IF(OR(F222="",F223=""),"", TEXT(F222,"#,###円") &amp; "×" &amp; TEXT(F223,"[h]:mm時間;@") &amp; "=" &amp; TEXT(F224,"#,###円"))</f>
        <v/>
      </c>
      <c r="S224" s="26" t="str">
        <f t="shared" ref="S224" ca="1" si="151">IF(OR(G222="",G223=""),"", TEXT(G222,"#,###円") &amp; "×" &amp; TEXT(G223,"[h]:mm時間;@") &amp; "=" &amp; TEXT(G224,"#,###円"))</f>
        <v/>
      </c>
      <c r="T224" s="26" t="str">
        <f t="shared" ref="T224" ca="1" si="152">IF(OR(H222="",H223=""),"", TEXT(H222,"#,###円") &amp; "×" &amp; TEXT(H223,"[h]:mm時間;@") &amp; "=" &amp; TEXT(H224,"#,###円"))</f>
        <v/>
      </c>
      <c r="U224" s="26" t="str">
        <f t="shared" ref="U224" ca="1" si="153">IF(OR(I222="",I223=""),"", TEXT(I222,"#,###円") &amp; "×" &amp; TEXT(I223,"[h]:mm時間;@") &amp; "=" &amp; TEXT(I224,"#,###円"))</f>
        <v/>
      </c>
      <c r="V224" s="26" t="str">
        <f t="shared" ref="V224" ca="1" si="154">IF(OR(J222="",J223=""),"", TEXT(J222,"#,###円") &amp; "×" &amp; TEXT(J223,"[h]:mm時間;@") &amp; "=" &amp; TEXT(J224,"#,###円"))</f>
        <v/>
      </c>
      <c r="W224" s="26" t="str">
        <f t="shared" ref="W224" ca="1" si="155">IF(OR(K222="",K223=""),"", TEXT(K222,"#,###円") &amp; "×" &amp; TEXT(K223,"[h]:mm時間;@") &amp; "=" &amp; TEXT(K224,"#,###円"))</f>
        <v/>
      </c>
      <c r="X224" s="26" t="str">
        <f ca="1">IF(OR(L222="",K223=""),"", TEXT(L222,"#,###円") &amp; "×" &amp; TEXT(L223,"[h]:mm時間;@") &amp; "=" &amp; TEXT(L224,"#,###円"))</f>
        <v/>
      </c>
    </row>
    <row r="225" spans="2:24" ht="14.25" customHeight="1">
      <c r="C225" s="36" t="s">
        <v>74</v>
      </c>
      <c r="D225" s="46" t="s">
        <v>75</v>
      </c>
      <c r="E225" s="47"/>
      <c r="F225" s="48"/>
      <c r="G225" s="48"/>
      <c r="H225" s="48"/>
      <c r="I225" s="48"/>
      <c r="J225" s="48"/>
      <c r="K225" s="48"/>
      <c r="L225" s="47"/>
      <c r="M225" s="124">
        <f>SUM(E225:L225)</f>
        <v>0</v>
      </c>
      <c r="Q225" s="26" t="str">
        <f t="shared" ref="Q225:X225" si="156">IF(E225="",""," / 自己負担：" &amp; TEXT(E225,"#,###円")) &amp; IF(E226="",""," ※" &amp;E226)</f>
        <v/>
      </c>
      <c r="R225" s="26" t="str">
        <f t="shared" si="156"/>
        <v/>
      </c>
      <c r="S225" s="26" t="str">
        <f t="shared" si="156"/>
        <v/>
      </c>
      <c r="T225" s="26" t="str">
        <f t="shared" si="156"/>
        <v/>
      </c>
      <c r="U225" s="26" t="str">
        <f t="shared" si="156"/>
        <v/>
      </c>
      <c r="V225" s="26" t="str">
        <f t="shared" si="156"/>
        <v/>
      </c>
      <c r="W225" s="26" t="str">
        <f t="shared" si="156"/>
        <v/>
      </c>
      <c r="X225" s="26" t="str">
        <f t="shared" si="156"/>
        <v/>
      </c>
    </row>
    <row r="226" spans="2:24" ht="34.5" customHeight="1" thickBot="1">
      <c r="C226" s="49" t="s">
        <v>76</v>
      </c>
      <c r="D226" s="50" t="s">
        <v>77</v>
      </c>
      <c r="E226" s="51"/>
      <c r="F226" s="51"/>
      <c r="G226" s="51"/>
      <c r="H226" s="51"/>
      <c r="I226" s="51"/>
      <c r="J226" s="51"/>
      <c r="K226" s="51"/>
      <c r="L226" s="51"/>
      <c r="M226" s="122"/>
      <c r="O226" s="1" t="s">
        <v>78</v>
      </c>
    </row>
    <row r="227" spans="2:24" ht="14.25" customHeight="1" thickTop="1">
      <c r="C227" s="44"/>
      <c r="D227" s="38" t="s">
        <v>22</v>
      </c>
      <c r="E227" s="39" t="str">
        <f ca="1">IFERROR(IF(E224-E225=0,"",E224-E225),"")</f>
        <v/>
      </c>
      <c r="F227" s="39" t="str">
        <f t="shared" ref="F227:L227" ca="1" si="157">IFERROR(IF(F224-F225=0,"",F224-F225),"")</f>
        <v/>
      </c>
      <c r="G227" s="39" t="str">
        <f t="shared" ca="1" si="157"/>
        <v/>
      </c>
      <c r="H227" s="39" t="str">
        <f t="shared" ca="1" si="157"/>
        <v/>
      </c>
      <c r="I227" s="39" t="str">
        <f t="shared" ca="1" si="157"/>
        <v/>
      </c>
      <c r="J227" s="39" t="str">
        <f t="shared" ca="1" si="157"/>
        <v/>
      </c>
      <c r="K227" s="39" t="str">
        <f t="shared" ca="1" si="157"/>
        <v/>
      </c>
      <c r="L227" s="121" t="str">
        <f t="shared" ca="1" si="157"/>
        <v/>
      </c>
      <c r="M227" s="39" t="str">
        <f ca="1">IF(E227="","",SUM(E227:L227))</f>
        <v/>
      </c>
      <c r="Q227" s="56" t="str">
        <f ca="1">Q224&amp;Q225</f>
        <v/>
      </c>
      <c r="R227" s="56" t="str">
        <f t="shared" ref="R227:X227" ca="1" si="158">R224&amp;R225</f>
        <v/>
      </c>
      <c r="S227" s="56" t="str">
        <f t="shared" ca="1" si="158"/>
        <v/>
      </c>
      <c r="T227" s="56" t="str">
        <f t="shared" ca="1" si="158"/>
        <v/>
      </c>
      <c r="U227" s="56" t="str">
        <f t="shared" ca="1" si="158"/>
        <v/>
      </c>
      <c r="V227" s="56" t="str">
        <f t="shared" ca="1" si="158"/>
        <v/>
      </c>
      <c r="W227" s="56" t="str">
        <f t="shared" ca="1" si="158"/>
        <v/>
      </c>
      <c r="X227" s="56" t="str">
        <f t="shared" ca="1" si="158"/>
        <v/>
      </c>
    </row>
    <row r="228" spans="2:24" ht="15" thickBot="1">
      <c r="B228" s="32"/>
      <c r="C228" s="32"/>
      <c r="D228" s="32"/>
      <c r="E228" s="32"/>
      <c r="F228" s="32"/>
      <c r="G228" s="32"/>
      <c r="H228" s="32"/>
      <c r="I228" s="32"/>
      <c r="J228" s="32"/>
      <c r="K228" s="32"/>
      <c r="L228" s="32"/>
      <c r="M228" s="32"/>
    </row>
    <row r="229" spans="2:24">
      <c r="Q229" s="1" t="s">
        <v>88</v>
      </c>
      <c r="R229" s="1" t="s">
        <v>89</v>
      </c>
      <c r="S229" s="1" t="s">
        <v>90</v>
      </c>
    </row>
    <row r="230" spans="2:24" ht="14.25" customHeight="1">
      <c r="B230" s="45">
        <f>B215+1</f>
        <v>16</v>
      </c>
      <c r="C230" s="35" t="str">
        <f>HYPERLINK("#日誌"&amp;B230&amp;"!B10","日誌"&amp;B230)</f>
        <v>日誌16</v>
      </c>
      <c r="D230" s="127" t="s">
        <v>106</v>
      </c>
      <c r="E230" s="130"/>
      <c r="F230" s="127" t="s">
        <v>73</v>
      </c>
      <c r="G230" s="52"/>
      <c r="H230" s="127" t="s">
        <v>83</v>
      </c>
      <c r="I230" s="25"/>
      <c r="J230" s="127" t="s">
        <v>15</v>
      </c>
      <c r="K230" s="25"/>
      <c r="M230" s="54" t="str">
        <f>HYPERLINK("#①人件費!C"&amp;9*B230,"経費支出管理表へ")</f>
        <v>経費支出管理表へ</v>
      </c>
      <c r="O230" s="125" t="str">
        <f>IF(AND(G230="健保等級適用者以外の者（Ｂ）",OR(I230="日額",I230="時給")),"健保等級適用者以外の者（Ｂ）かつ給与形態が「"&amp;I230&amp;"」の場合、等級単価を適用しません。補助金事務局へお問い合わせ頂き、個別単価を適用してください。","")</f>
        <v/>
      </c>
      <c r="Q230" s="1" t="str">
        <f>IF(G230="","×","○")</f>
        <v>×</v>
      </c>
      <c r="R230" s="1" t="str">
        <f>IF(G230="健保等級適用者（Ａ）","○",IF(AND(G230="健保等級適用者以外の者（Ｂ）",I230=""),"×",IF(OR(I230="年額",I230="月額"),"○","")))</f>
        <v/>
      </c>
      <c r="S230" s="1" t="str">
        <f>IF(AND(G230="健保等級適用者（Ａ）",K230=""),"×","○")</f>
        <v>○</v>
      </c>
    </row>
    <row r="231" spans="2:24" ht="14.25" customHeight="1">
      <c r="C231" s="95"/>
      <c r="D231" s="94"/>
      <c r="F231" s="127" t="s">
        <v>115</v>
      </c>
      <c r="G231" s="25"/>
      <c r="H231" s="127" t="s">
        <v>116</v>
      </c>
      <c r="I231" s="25"/>
    </row>
    <row r="232" spans="2:24" ht="7.5" customHeight="1">
      <c r="C232" s="26"/>
      <c r="D232" s="26"/>
      <c r="E232" s="26"/>
      <c r="F232" s="26"/>
      <c r="G232" s="34" t="e">
        <f>VLOOKUP(G231,リスト!F:G,2,FALSE)</f>
        <v>#N/A</v>
      </c>
      <c r="H232" s="26"/>
      <c r="I232" s="34"/>
      <c r="J232" s="26"/>
      <c r="K232" s="26"/>
      <c r="L232" s="26"/>
      <c r="M232" s="26"/>
    </row>
    <row r="233" spans="2:24" ht="14.25" customHeight="1">
      <c r="C233" s="40"/>
      <c r="D233" s="111"/>
      <c r="E233" s="112" t="s">
        <v>42</v>
      </c>
      <c r="F233" s="112" t="s">
        <v>43</v>
      </c>
      <c r="G233" s="112" t="s">
        <v>44</v>
      </c>
      <c r="H233" s="112" t="s">
        <v>45</v>
      </c>
      <c r="I233" s="112" t="s">
        <v>46</v>
      </c>
      <c r="J233" s="112" t="s">
        <v>47</v>
      </c>
      <c r="K233" s="112" t="s">
        <v>48</v>
      </c>
      <c r="L233" s="112" t="s">
        <v>49</v>
      </c>
      <c r="M233" s="113" t="s">
        <v>11</v>
      </c>
      <c r="Q233" s="112" t="s">
        <v>42</v>
      </c>
      <c r="R233" s="112" t="s">
        <v>43</v>
      </c>
      <c r="S233" s="112" t="s">
        <v>44</v>
      </c>
      <c r="T233" s="112" t="s">
        <v>45</v>
      </c>
      <c r="U233" s="112" t="s">
        <v>46</v>
      </c>
      <c r="V233" s="112" t="s">
        <v>47</v>
      </c>
      <c r="W233" s="112" t="s">
        <v>48</v>
      </c>
      <c r="X233" s="112" t="s">
        <v>49</v>
      </c>
    </row>
    <row r="234" spans="2:24" ht="14.25" customHeight="1">
      <c r="C234" s="27" t="s">
        <v>17</v>
      </c>
      <c r="D234" s="28"/>
      <c r="E234" s="29" cm="1">
        <f t="array" aca="1" ref="E234" ca="1">IF(INDIRECT(C230&amp;"!$E$41")=0,"",COUNT(INDIRECT(C230&amp;"!$E$10:$E$40")))</f>
        <v>0</v>
      </c>
      <c r="F234" s="29" cm="1">
        <f t="array" aca="1" ref="F234" ca="1">IF(INDIRECT(C230&amp;"!$E$76")=0,"",COUNT(INDIRECT(C230&amp;"!$E$45:$E$75")))</f>
        <v>0</v>
      </c>
      <c r="G234" s="29" cm="1">
        <f t="array" aca="1" ref="G234" ca="1">IF(INDIRECT(C230&amp;"!$E$111")=0,"",COUNT(INDIRECT(C230&amp;"!$E$80:$E$110")))</f>
        <v>0</v>
      </c>
      <c r="H234" s="29" cm="1">
        <f t="array" aca="1" ref="H234" ca="1">IF(INDIRECT(C230&amp;"!$E$146")=0,"",COUNT(INDIRECT(C230&amp;"!$E$115:$E$145")))</f>
        <v>0</v>
      </c>
      <c r="I234" s="29" cm="1">
        <f t="array" aca="1" ref="I234" ca="1">IF(INDIRECT(C230&amp;"!$E$181")=0,"",COUNT(INDIRECT(C230&amp;"!$E$150:$E$180")))</f>
        <v>0</v>
      </c>
      <c r="J234" s="29" cm="1">
        <f t="array" aca="1" ref="J234" ca="1">IF(INDIRECT(C230&amp;"!$E$216")=0,"",COUNT(INDIRECT(C230&amp;"!$E$185:$E$215")))</f>
        <v>0</v>
      </c>
      <c r="K234" s="29" cm="1">
        <f t="array" aca="1" ref="K234" ca="1">IF(INDIRECT(C230&amp;"!$E$251")=0,"",COUNT(INDIRECT(C230&amp;"!$E$220:$E$250")))</f>
        <v>0</v>
      </c>
      <c r="L234" s="116" cm="1">
        <f t="array" aca="1" ref="L234" ca="1">IF(INDIRECT(C230&amp;"!$E$286")=0,"",COUNT(INDIRECT(C230&amp;"!$E$255:$E$285")))</f>
        <v>0</v>
      </c>
      <c r="M234" s="29">
        <f ca="1">IF($E$9="","",SUM($E234:$L234))</f>
        <v>0</v>
      </c>
      <c r="O234" s="132" t="s">
        <v>145</v>
      </c>
      <c r="Q234" s="55" t="e" cm="1" vm="1">
        <f t="array" aca="1" ref="Q234" ca="1">INDIRECT(C230&amp;"!A" &amp; MIN(_xlfn._xlws.FILTER(ROW(INDIRECT(C230&amp;"!$B$10:$B$40")),INDIRECT(C230&amp;"!$B$10:$B$40")&lt;&gt;"")))</f>
        <v>#VALUE!</v>
      </c>
      <c r="R234" s="55" t="e" cm="1" vm="1">
        <f t="array" aca="1" ref="R234" ca="1">INDIRECT(C230&amp;"!A"&amp;MIN(_xlfn._xlws.FILTER(ROW(INDIRECT(C230&amp;"!$B$45:$B$75")),INDIRECT(C230&amp;"!$B$45:$B$75")&lt;&gt;"")))</f>
        <v>#VALUE!</v>
      </c>
      <c r="S234" s="55" t="e" cm="1" vm="1">
        <f t="array" aca="1" ref="S234" ca="1">INDIRECT(C230&amp;"!A"&amp;MIN(_xlfn._xlws.FILTER(ROW(INDIRECT(C230&amp;"!$B$80:$B$110")),INDIRECT(C230&amp;"!$B$80:$B$110")&lt;&gt;"")))</f>
        <v>#VALUE!</v>
      </c>
      <c r="T234" s="55" t="e" cm="1" vm="1">
        <f t="array" aca="1" ref="T234" ca="1">INDIRECT(C230&amp;"!A" &amp; MIN(_xlfn._xlws.FILTER(ROW(INDIRECT(C230&amp;"!$B$115:$B$145")),INDIRECT(C230&amp;"!$B$115:$B$145")&lt;&gt;"")))</f>
        <v>#VALUE!</v>
      </c>
      <c r="U234" s="55" t="e" cm="1" vm="1">
        <f t="array" aca="1" ref="U234" ca="1">INDIRECT(C230&amp;"!A" &amp; MIN(_xlfn._xlws.FILTER(ROW(INDIRECT(C230&amp;"!$B$150:$B$180")),INDIRECT(C230&amp;"!$B$150:$B$180")&lt;&gt;"")))</f>
        <v>#VALUE!</v>
      </c>
      <c r="V234" s="55" t="e" cm="1" vm="1">
        <f t="array" aca="1" ref="V234" ca="1">INDIRECT(C230&amp;"!A" &amp; MIN(_xlfn._xlws.FILTER(ROW(INDIRECT(C230&amp;"!$B$185:$B$215")),INDIRECT(C230&amp;"!$B$185:$B$215")&lt;&gt;"")))</f>
        <v>#VALUE!</v>
      </c>
      <c r="W234" s="55" t="e" cm="1" vm="1">
        <f t="array" aca="1" ref="W234" ca="1">INDIRECT(C230&amp;"!A" &amp; MIN(_xlfn._xlws.FILTER(ROW(INDIRECT(C230&amp;"!$B$220:$B$250")),INDIRECT(C230&amp;"!$B$220:$B$250")&lt;&gt;"")))</f>
        <v>#VALUE!</v>
      </c>
      <c r="X234" s="55" t="e" cm="1" vm="1">
        <f t="array" aca="1" ref="X234" ca="1">INDIRECT(C230&amp;"!A" &amp; MIN(_xlfn._xlws.FILTER(ROW(INDIRECT(C230&amp;"!$B$255:$B$285")),INDIRECT(C230&amp;"!$B$255:$B$285")&lt;&gt;"")))</f>
        <v>#VALUE!</v>
      </c>
    </row>
    <row r="235" spans="2:24" ht="14.25" customHeight="1">
      <c r="C235" s="36" t="s">
        <v>18</v>
      </c>
      <c r="D235" s="30" t="str">
        <f>IF(G230="健保等級適用者（Ａ）","報酬月額","月給")</f>
        <v>月給</v>
      </c>
      <c r="E235" s="24"/>
      <c r="F235" s="24"/>
      <c r="G235" s="24"/>
      <c r="H235" s="24"/>
      <c r="I235" s="24"/>
      <c r="J235" s="24"/>
      <c r="K235" s="24"/>
      <c r="L235" s="117"/>
      <c r="M235" s="122"/>
    </row>
    <row r="236" spans="2:24" ht="14.25" customHeight="1">
      <c r="C236" s="42"/>
      <c r="D236" s="30" t="s">
        <v>68</v>
      </c>
      <c r="E236" s="75" t="str">
        <f ca="1">IF(E237="","",IF(G230="健保等級適用者（Ａ）",IF(K230="年1～3回",MATCH(E237,等級単価一覧!G:G,0),MATCH(E237,等級単価一覧!F:F,0)),MATCH(E237,等級単価一覧!L:L,0))-10)</f>
        <v/>
      </c>
      <c r="F236" s="75" t="str">
        <f ca="1">IF(F237="","",IF(G230="健保等級適用者（Ａ）",IF(K230="年1～3回",MATCH(F237,等級単価一覧!G:G,0),MATCH(F237,等級単価一覧!F:F,0)),MATCH(F237,等級単価一覧!L:L,0))-10)</f>
        <v/>
      </c>
      <c r="G236" s="75" t="str">
        <f ca="1">IF(G237="","",IF(G230="健保等級適用者（Ａ）",IF(K230="年1～3回",MATCH(G237,等級単価一覧!G:G,0),MATCH(G237,等級単価一覧!F:F,0)),MATCH(G237,等級単価一覧!L:L,0))-10)</f>
        <v/>
      </c>
      <c r="H236" s="75" t="str">
        <f ca="1">IF(H237="","",IF(G230="健保等級適用者（Ａ）",IF(K230="年1～3回",MATCH(H237,等級単価一覧!G:G,0),MATCH(H237,等級単価一覧!F:F,0)),MATCH(H237,等級単価一覧!L:L,0))-10)</f>
        <v/>
      </c>
      <c r="I236" s="75" t="str">
        <f ca="1">IF(I237="","",IF(G230="健保等級適用者（Ａ）",IF(K230="年1～3回",MATCH(I237,等級単価一覧!G:G,0),MATCH(I237,等級単価一覧!F:F,0)),MATCH(I237,等級単価一覧!L:L,0))-10)</f>
        <v/>
      </c>
      <c r="J236" s="75" t="str">
        <f ca="1">IF(J237="","",IF(G230="健保等級適用者（Ａ）",IF(K230="年1～3回",MATCH(J237,等級単価一覧!G:G,0),MATCH(J237,等級単価一覧!F:F,0)),MATCH(J237,等級単価一覧!L:L,0))-10)</f>
        <v/>
      </c>
      <c r="K236" s="75" t="str">
        <f ca="1">IF(K237="","",IF(G230="健保等級適用者（Ａ）",IF(K230="年1～3回",MATCH(K237,等級単価一覧!G:G,0),MATCH(K237,等級単価一覧!F:F,0)),MATCH(K237,等級単価一覧!L:L,0))-10)</f>
        <v/>
      </c>
      <c r="L236" s="118" t="str">
        <f ca="1">IF(L237="","",IF(G230="健保等級適用者（Ａ）",IF(K230="年1～3回",MATCH(L237,等級単価一覧!G:G,0),MATCH(L237,等級単価一覧!F:F,0)),MATCH(L237,等級単価一覧!L:L,0))-10)</f>
        <v/>
      </c>
      <c r="M236" s="122"/>
    </row>
    <row r="237" spans="2:24" ht="14.25" customHeight="1">
      <c r="C237" s="42"/>
      <c r="D237" s="23" t="s">
        <v>20</v>
      </c>
      <c r="E237" s="41" t="str" cm="1">
        <f t="array" aca="1" ref="E237" ca="1">IF(AND(Q230="○",R230="○",S230="○"),IFERROR(IF(G230="健保等級適用者（Ａ）",IF(K230="年1～3回",VLOOKUP(E235,等級単価一覧!$B$11:$G$60,6,FALSE),VLOOKUP(E235,等級単価一覧!$B$11:$G$60,5,FALSE)),INDIRECT("等級単価一覧!L"&amp;MATCH(MAX(_xlfn._xlws.FILTER(等級単価一覧!$H$11:$H$60,等級単価一覧!$H$11:$H$60&lt;=E235)),等級単価一覧!H:H,0))),""),"")</f>
        <v/>
      </c>
      <c r="F237" s="41" t="str" cm="1">
        <f t="array" aca="1" ref="F237" ca="1">IF(AND(Q230="○",R230="○",S230="○"),IFERROR(IF(G230="健保等級適用者（Ａ）",IF(K230="年1～3回",VLOOKUP(F235,等級単価一覧!$B$11:$G$60,6,FALSE),VLOOKUP(F235,等級単価一覧!$B$11:$G$60,5,FALSE)),INDIRECT("等級単価一覧!L"&amp;MATCH(MAX(_xlfn._xlws.FILTER(等級単価一覧!$H$11:$H$60,等級単価一覧!$H$11:$H$60&lt;=F235)),等級単価一覧!H:H,0))),""),"")</f>
        <v/>
      </c>
      <c r="G237" s="41" t="str" cm="1">
        <f t="array" aca="1" ref="G237" ca="1">IF(AND(Q230="○",R230="○",S230="○"),IFERROR(IF(G230="健保等級適用者（Ａ）",IF(K230="年1～3回",VLOOKUP(G235,等級単価一覧!$B$11:$G$60,6,FALSE),VLOOKUP(G235,等級単価一覧!$B$11:$G$60,5,FALSE)),INDIRECT("等級単価一覧!L"&amp;MATCH(MAX(_xlfn._xlws.FILTER(等級単価一覧!$H$11:$H$60,等級単価一覧!$H$11:$H$60&lt;=G235)),等級単価一覧!H:H,0))),""),"")</f>
        <v/>
      </c>
      <c r="H237" s="41" t="str" cm="1">
        <f t="array" aca="1" ref="H237" ca="1">IF(AND(Q230="○",R230="○",S230="○"),IFERROR(IF(G230="健保等級適用者（Ａ）",IF(K230="年1～3回",VLOOKUP(H235,等級単価一覧!$B$11:$G$60,6,FALSE),VLOOKUP(H235,等級単価一覧!$B$11:$G$60,5,FALSE)),INDIRECT("等級単価一覧!L"&amp;MATCH(MAX(_xlfn._xlws.FILTER(等級単価一覧!$H$11:$H$60,等級単価一覧!$H$11:$H$60&lt;=H235)),等級単価一覧!H:H,0))),""),"")</f>
        <v/>
      </c>
      <c r="I237" s="41" t="str" cm="1">
        <f t="array" aca="1" ref="I237" ca="1">IF(AND(Q230="○",R230="○",S230="○"),IFERROR(IF(G230="健保等級適用者（Ａ）",IF(K230="年1～3回",VLOOKUP(I235,等級単価一覧!$B$11:$G$60,6,FALSE),VLOOKUP(I235,等級単価一覧!$B$11:$G$60,5,FALSE)),INDIRECT("等級単価一覧!L"&amp;MATCH(MAX(_xlfn._xlws.FILTER(等級単価一覧!$H$11:$H$60,等級単価一覧!$H$11:$H$60&lt;=I235)),等級単価一覧!H:H,0))),""),"")</f>
        <v/>
      </c>
      <c r="J237" s="41" t="str" cm="1">
        <f t="array" aca="1" ref="J237" ca="1">IF(AND(Q230="○",R230="○",S230="○"),IFERROR(IF(G230="健保等級適用者（Ａ）",IF(K230="年1～3回",VLOOKUP(J235,等級単価一覧!$B$11:$G$60,6,FALSE),VLOOKUP(J235,等級単価一覧!$B$11:$G$60,5,FALSE)),INDIRECT("等級単価一覧!L"&amp;MATCH(MAX(_xlfn._xlws.FILTER(等級単価一覧!$H$11:$H$60,等級単価一覧!$H$11:$H$60&lt;=J235)),等級単価一覧!H:H,0))),""),"")</f>
        <v/>
      </c>
      <c r="K237" s="41" t="str" cm="1">
        <f t="array" aca="1" ref="K237" ca="1">IF(AND(Q230="○",R230="○",S230="○"),IFERROR(IF(G230="健保等級適用者（Ａ）",IF(K230="年1～3回",VLOOKUP(K235,等級単価一覧!$B$11:$G$60,6,FALSE),VLOOKUP(K235,等級単価一覧!$B$11:$G$60,5,FALSE)),INDIRECT("等級単価一覧!L"&amp;MATCH(MAX(_xlfn._xlws.FILTER(等級単価一覧!$H$11:$H$60,等級単価一覧!$H$11:$H$60&lt;=K235)),等級単価一覧!H:H,0))),""),"")</f>
        <v/>
      </c>
      <c r="L237" s="119" t="str" cm="1">
        <f t="array" aca="1" ref="L237" ca="1">IF(AND(Q230="○",R230="○",S230="○"),IFERROR(IF(G230="健保等級適用者（Ａ）",IF(K230="年1～3回",VLOOKUP(L235,等級単価一覧!$B$11:$G$60,6,FALSE),VLOOKUP(L235,等級単価一覧!$B$11:$G$60,5,FALSE)),INDIRECT("等級単価一覧!L"&amp;MATCH(MAX(_xlfn._xlws.FILTER(等級単価一覧!$H$11:$H$60,等級単価一覧!$H$11:$H$60&lt;=L235)),等級単価一覧!H:H,0))),""),"")</f>
        <v/>
      </c>
      <c r="M237" s="122"/>
    </row>
    <row r="238" spans="2:24" ht="14.25" customHeight="1">
      <c r="C238" s="43"/>
      <c r="D238" s="36" t="s">
        <v>21</v>
      </c>
      <c r="E238" s="37" t="str" cm="1">
        <f t="array" aca="1" ref="E238" ca="1">IF(INDIRECT(C230&amp;"!$E$41")=0,"",INDIRECT(C230&amp;"!$E$41"))</f>
        <v/>
      </c>
      <c r="F238" s="37" t="str" cm="1">
        <f t="array" aca="1" ref="F238" ca="1">IF(INDIRECT(C230&amp;"!$E$76")=0,"",INDIRECT(C230&amp;"!$E$76"))</f>
        <v/>
      </c>
      <c r="G238" s="37" t="str" cm="1">
        <f t="array" aca="1" ref="G238" ca="1">IF(INDIRECT(C230&amp;"!$E$111")=0,"",INDIRECT(C230&amp;"!$E$111"))</f>
        <v/>
      </c>
      <c r="H238" s="37" t="str" cm="1">
        <f t="array" aca="1" ref="H238" ca="1">IF(INDIRECT(C230&amp;"!$E$146")=0,"",INDIRECT(C230&amp;"!$E$146"))</f>
        <v/>
      </c>
      <c r="I238" s="37" t="str" cm="1">
        <f t="array" aca="1" ref="I238" ca="1">IF(INDIRECT(C230&amp;"!$E$181")=0,"",INDIRECT(C230&amp;"!$E$181"))</f>
        <v/>
      </c>
      <c r="J238" s="37" t="str" cm="1">
        <f t="array" aca="1" ref="J238" ca="1">IF(INDIRECT(C230&amp;"!$E$216")=0,"",INDIRECT(C230&amp;"!$E$216"))</f>
        <v/>
      </c>
      <c r="K238" s="37" t="str" cm="1">
        <f t="array" aca="1" ref="K238" ca="1">IF(INDIRECT(C230&amp;"!$E$251")=0,"",INDIRECT(C230&amp;"!$E$251"))</f>
        <v/>
      </c>
      <c r="L238" s="120" t="str" cm="1">
        <f t="array" aca="1" ref="L238" ca="1">IF(INDIRECT(C230&amp;"!$E$286")=0,"",INDIRECT(C230&amp;"!$E$286"))</f>
        <v/>
      </c>
      <c r="M238" s="37" t="str">
        <f ca="1">IF(E238="","",SUM($E238:$L238))</f>
        <v/>
      </c>
    </row>
    <row r="239" spans="2:24" ht="14.25" customHeight="1">
      <c r="C239" s="43"/>
      <c r="D239" s="36" t="s">
        <v>91</v>
      </c>
      <c r="E239" s="53" t="str">
        <f ca="1">IF(OR(E237="",E238=""),"",ROUNDDOWN(E237*E238*24,0))</f>
        <v/>
      </c>
      <c r="F239" s="53" t="str">
        <f t="shared" ref="F239:L239" ca="1" si="159">IF(OR(F237="",F238=""),"",ROUNDDOWN(F237*F238*24,0))</f>
        <v/>
      </c>
      <c r="G239" s="53" t="str">
        <f t="shared" ca="1" si="159"/>
        <v/>
      </c>
      <c r="H239" s="53" t="str">
        <f t="shared" ca="1" si="159"/>
        <v/>
      </c>
      <c r="I239" s="53" t="str">
        <f t="shared" ca="1" si="159"/>
        <v/>
      </c>
      <c r="J239" s="53" t="str">
        <f t="shared" ca="1" si="159"/>
        <v/>
      </c>
      <c r="K239" s="53" t="str">
        <f t="shared" ca="1" si="159"/>
        <v/>
      </c>
      <c r="L239" s="53" t="str">
        <f t="shared" ca="1" si="159"/>
        <v/>
      </c>
      <c r="M239" s="123">
        <f ca="1">SUM(E239:L239)</f>
        <v>0</v>
      </c>
      <c r="Q239" s="26" t="str">
        <f t="shared" ref="Q239" ca="1" si="160">IF(OR(E237="",E238=""),"", TEXT(E237,"#,###円") &amp; "×" &amp; TEXT(E238,"[h]:mm時間;@") &amp; "=" &amp; TEXT(E239,"#,###円"))</f>
        <v/>
      </c>
      <c r="R239" s="26" t="str">
        <f t="shared" ref="R239" ca="1" si="161">IF(OR(F237="",F238=""),"", TEXT(F237,"#,###円") &amp; "×" &amp; TEXT(F238,"[h]:mm時間;@") &amp; "=" &amp; TEXT(F239,"#,###円"))</f>
        <v/>
      </c>
      <c r="S239" s="26" t="str">
        <f t="shared" ref="S239" ca="1" si="162">IF(OR(G237="",G238=""),"", TEXT(G237,"#,###円") &amp; "×" &amp; TEXT(G238,"[h]:mm時間;@") &amp; "=" &amp; TEXT(G239,"#,###円"))</f>
        <v/>
      </c>
      <c r="T239" s="26" t="str">
        <f t="shared" ref="T239" ca="1" si="163">IF(OR(H237="",H238=""),"", TEXT(H237,"#,###円") &amp; "×" &amp; TEXT(H238,"[h]:mm時間;@") &amp; "=" &amp; TEXT(H239,"#,###円"))</f>
        <v/>
      </c>
      <c r="U239" s="26" t="str">
        <f t="shared" ref="U239" ca="1" si="164">IF(OR(I237="",I238=""),"", TEXT(I237,"#,###円") &amp; "×" &amp; TEXT(I238,"[h]:mm時間;@") &amp; "=" &amp; TEXT(I239,"#,###円"))</f>
        <v/>
      </c>
      <c r="V239" s="26" t="str">
        <f t="shared" ref="V239" ca="1" si="165">IF(OR(J237="",J238=""),"", TEXT(J237,"#,###円") &amp; "×" &amp; TEXT(J238,"[h]:mm時間;@") &amp; "=" &amp; TEXT(J239,"#,###円"))</f>
        <v/>
      </c>
      <c r="W239" s="26" t="str">
        <f t="shared" ref="W239" ca="1" si="166">IF(OR(K237="",K238=""),"", TEXT(K237,"#,###円") &amp; "×" &amp; TEXT(K238,"[h]:mm時間;@") &amp; "=" &amp; TEXT(K239,"#,###円"))</f>
        <v/>
      </c>
      <c r="X239" s="26" t="str">
        <f ca="1">IF(OR(L237="",K238=""),"", TEXT(L237,"#,###円") &amp; "×" &amp; TEXT(L238,"[h]:mm時間;@") &amp; "=" &amp; TEXT(L239,"#,###円"))</f>
        <v/>
      </c>
    </row>
    <row r="240" spans="2:24" ht="14.25" customHeight="1">
      <c r="C240" s="36" t="s">
        <v>74</v>
      </c>
      <c r="D240" s="46" t="s">
        <v>75</v>
      </c>
      <c r="E240" s="47"/>
      <c r="F240" s="48"/>
      <c r="G240" s="48"/>
      <c r="H240" s="48"/>
      <c r="I240" s="48"/>
      <c r="J240" s="48"/>
      <c r="K240" s="48"/>
      <c r="L240" s="47"/>
      <c r="M240" s="124">
        <f>SUM(E240:L240)</f>
        <v>0</v>
      </c>
      <c r="Q240" s="26" t="str">
        <f t="shared" ref="Q240:X240" si="167">IF(E240="",""," / 自己負担：" &amp; TEXT(E240,"#,###円")) &amp; IF(E241="",""," ※" &amp;E241)</f>
        <v/>
      </c>
      <c r="R240" s="26" t="str">
        <f t="shared" si="167"/>
        <v/>
      </c>
      <c r="S240" s="26" t="str">
        <f t="shared" si="167"/>
        <v/>
      </c>
      <c r="T240" s="26" t="str">
        <f t="shared" si="167"/>
        <v/>
      </c>
      <c r="U240" s="26" t="str">
        <f t="shared" si="167"/>
        <v/>
      </c>
      <c r="V240" s="26" t="str">
        <f t="shared" si="167"/>
        <v/>
      </c>
      <c r="W240" s="26" t="str">
        <f t="shared" si="167"/>
        <v/>
      </c>
      <c r="X240" s="26" t="str">
        <f t="shared" si="167"/>
        <v/>
      </c>
    </row>
    <row r="241" spans="2:24" ht="34.5" customHeight="1" thickBot="1">
      <c r="C241" s="49" t="s">
        <v>76</v>
      </c>
      <c r="D241" s="50" t="s">
        <v>77</v>
      </c>
      <c r="E241" s="51"/>
      <c r="F241" s="51"/>
      <c r="G241" s="51"/>
      <c r="H241" s="51"/>
      <c r="I241" s="51"/>
      <c r="J241" s="51"/>
      <c r="K241" s="51"/>
      <c r="L241" s="51"/>
      <c r="M241" s="122"/>
      <c r="O241" s="1" t="s">
        <v>78</v>
      </c>
    </row>
    <row r="242" spans="2:24" ht="14.25" customHeight="1" thickTop="1">
      <c r="C242" s="44"/>
      <c r="D242" s="38" t="s">
        <v>22</v>
      </c>
      <c r="E242" s="39" t="str">
        <f ca="1">IFERROR(IF(E239-E240=0,"",E239-E240),"")</f>
        <v/>
      </c>
      <c r="F242" s="39" t="str">
        <f t="shared" ref="F242:L242" ca="1" si="168">IFERROR(IF(F239-F240=0,"",F239-F240),"")</f>
        <v/>
      </c>
      <c r="G242" s="39" t="str">
        <f t="shared" ca="1" si="168"/>
        <v/>
      </c>
      <c r="H242" s="39" t="str">
        <f t="shared" ca="1" si="168"/>
        <v/>
      </c>
      <c r="I242" s="39" t="str">
        <f t="shared" ca="1" si="168"/>
        <v/>
      </c>
      <c r="J242" s="39" t="str">
        <f t="shared" ca="1" si="168"/>
        <v/>
      </c>
      <c r="K242" s="39" t="str">
        <f t="shared" ca="1" si="168"/>
        <v/>
      </c>
      <c r="L242" s="121" t="str">
        <f t="shared" ca="1" si="168"/>
        <v/>
      </c>
      <c r="M242" s="39" t="str">
        <f ca="1">IF(E242="","",SUM(E242:L242))</f>
        <v/>
      </c>
      <c r="Q242" s="56" t="str">
        <f ca="1">Q239&amp;Q240</f>
        <v/>
      </c>
      <c r="R242" s="56" t="str">
        <f t="shared" ref="R242:X242" ca="1" si="169">R239&amp;R240</f>
        <v/>
      </c>
      <c r="S242" s="56" t="str">
        <f t="shared" ca="1" si="169"/>
        <v/>
      </c>
      <c r="T242" s="56" t="str">
        <f t="shared" ca="1" si="169"/>
        <v/>
      </c>
      <c r="U242" s="56" t="str">
        <f t="shared" ca="1" si="169"/>
        <v/>
      </c>
      <c r="V242" s="56" t="str">
        <f t="shared" ca="1" si="169"/>
        <v/>
      </c>
      <c r="W242" s="56" t="str">
        <f t="shared" ca="1" si="169"/>
        <v/>
      </c>
      <c r="X242" s="56" t="str">
        <f t="shared" ca="1" si="169"/>
        <v/>
      </c>
    </row>
    <row r="243" spans="2:24" ht="15" thickBot="1">
      <c r="B243" s="32"/>
      <c r="C243" s="32"/>
      <c r="D243" s="32"/>
      <c r="E243" s="32"/>
      <c r="F243" s="32"/>
      <c r="G243" s="32"/>
      <c r="H243" s="32"/>
      <c r="I243" s="32"/>
      <c r="J243" s="32"/>
      <c r="K243" s="32"/>
      <c r="L243" s="32"/>
      <c r="M243" s="32"/>
    </row>
    <row r="244" spans="2:24">
      <c r="Q244" s="1" t="s">
        <v>88</v>
      </c>
      <c r="R244" s="1" t="s">
        <v>89</v>
      </c>
      <c r="S244" s="1" t="s">
        <v>90</v>
      </c>
    </row>
    <row r="245" spans="2:24" ht="14.25" customHeight="1">
      <c r="B245" s="45">
        <f>B230+1</f>
        <v>17</v>
      </c>
      <c r="C245" s="35" t="str">
        <f>HYPERLINK("#日誌"&amp;B245&amp;"!B10","日誌"&amp;B245)</f>
        <v>日誌17</v>
      </c>
      <c r="D245" s="127" t="s">
        <v>106</v>
      </c>
      <c r="E245" s="130"/>
      <c r="F245" s="127" t="s">
        <v>73</v>
      </c>
      <c r="G245" s="52"/>
      <c r="H245" s="127" t="s">
        <v>83</v>
      </c>
      <c r="I245" s="25"/>
      <c r="J245" s="127" t="s">
        <v>15</v>
      </c>
      <c r="K245" s="25"/>
      <c r="M245" s="54" t="str">
        <f>HYPERLINK("#①人件費!C"&amp;9*B245,"経費支出管理表へ")</f>
        <v>経費支出管理表へ</v>
      </c>
      <c r="O245" s="125" t="str">
        <f>IF(AND(G245="健保等級適用者以外の者（Ｂ）",OR(I245="日額",I245="時給")),"健保等級適用者以外の者（Ｂ）かつ給与形態が「"&amp;I245&amp;"」の場合、等級単価を適用しません。補助金事務局へお問い合わせ頂き、個別単価を適用してください。","")</f>
        <v/>
      </c>
      <c r="Q245" s="1" t="str">
        <f>IF(G245="","×","○")</f>
        <v>×</v>
      </c>
      <c r="R245" s="1" t="str">
        <f>IF(G245="健保等級適用者（Ａ）","○",IF(AND(G245="健保等級適用者以外の者（Ｂ）",I245=""),"×",IF(OR(I245="年額",I245="月額"),"○","")))</f>
        <v/>
      </c>
      <c r="S245" s="1" t="str">
        <f>IF(AND(G245="健保等級適用者（Ａ）",K245=""),"×","○")</f>
        <v>○</v>
      </c>
    </row>
    <row r="246" spans="2:24" ht="14.25" customHeight="1">
      <c r="C246" s="95"/>
      <c r="D246" s="94"/>
      <c r="F246" s="127" t="s">
        <v>115</v>
      </c>
      <c r="G246" s="25"/>
      <c r="H246" s="127" t="s">
        <v>116</v>
      </c>
      <c r="I246" s="25"/>
    </row>
    <row r="247" spans="2:24" ht="7.5" customHeight="1">
      <c r="C247" s="26"/>
      <c r="D247" s="26"/>
      <c r="E247" s="26"/>
      <c r="F247" s="26"/>
      <c r="G247" s="34" t="e">
        <f>VLOOKUP(G246,リスト!F:G,2,FALSE)</f>
        <v>#N/A</v>
      </c>
      <c r="H247" s="26"/>
      <c r="I247" s="34"/>
      <c r="J247" s="26"/>
      <c r="K247" s="26"/>
      <c r="L247" s="26"/>
      <c r="M247" s="26"/>
    </row>
    <row r="248" spans="2:24" ht="14.25" customHeight="1">
      <c r="C248" s="40"/>
      <c r="D248" s="111"/>
      <c r="E248" s="112" t="s">
        <v>42</v>
      </c>
      <c r="F248" s="112" t="s">
        <v>43</v>
      </c>
      <c r="G248" s="112" t="s">
        <v>44</v>
      </c>
      <c r="H248" s="112" t="s">
        <v>45</v>
      </c>
      <c r="I248" s="112" t="s">
        <v>46</v>
      </c>
      <c r="J248" s="112" t="s">
        <v>47</v>
      </c>
      <c r="K248" s="112" t="s">
        <v>48</v>
      </c>
      <c r="L248" s="112" t="s">
        <v>49</v>
      </c>
      <c r="M248" s="113" t="s">
        <v>11</v>
      </c>
      <c r="Q248" s="112" t="s">
        <v>42</v>
      </c>
      <c r="R248" s="112" t="s">
        <v>43</v>
      </c>
      <c r="S248" s="112" t="s">
        <v>44</v>
      </c>
      <c r="T248" s="112" t="s">
        <v>45</v>
      </c>
      <c r="U248" s="112" t="s">
        <v>46</v>
      </c>
      <c r="V248" s="112" t="s">
        <v>47</v>
      </c>
      <c r="W248" s="112" t="s">
        <v>48</v>
      </c>
      <c r="X248" s="112" t="s">
        <v>49</v>
      </c>
    </row>
    <row r="249" spans="2:24" ht="14.25" customHeight="1">
      <c r="C249" s="27" t="s">
        <v>17</v>
      </c>
      <c r="D249" s="28"/>
      <c r="E249" s="29" cm="1">
        <f t="array" aca="1" ref="E249" ca="1">IF(INDIRECT(C245&amp;"!$E$41")=0,"",COUNT(INDIRECT(C245&amp;"!$E$10:$E$40")))</f>
        <v>0</v>
      </c>
      <c r="F249" s="29" cm="1">
        <f t="array" aca="1" ref="F249" ca="1">IF(INDIRECT(C245&amp;"!$E$76")=0,"",COUNT(INDIRECT(C245&amp;"!$E$45:$E$75")))</f>
        <v>0</v>
      </c>
      <c r="G249" s="29" cm="1">
        <f t="array" aca="1" ref="G249" ca="1">IF(INDIRECT(C245&amp;"!$E$111")=0,"",COUNT(INDIRECT(C245&amp;"!$E$80:$E$110")))</f>
        <v>0</v>
      </c>
      <c r="H249" s="29" cm="1">
        <f t="array" aca="1" ref="H249" ca="1">IF(INDIRECT(C245&amp;"!$E$146")=0,"",COUNT(INDIRECT(C245&amp;"!$E$115:$E$145")))</f>
        <v>0</v>
      </c>
      <c r="I249" s="29" cm="1">
        <f t="array" aca="1" ref="I249" ca="1">IF(INDIRECT(C245&amp;"!$E$181")=0,"",COUNT(INDIRECT(C245&amp;"!$E$150:$E$180")))</f>
        <v>0</v>
      </c>
      <c r="J249" s="29" cm="1">
        <f t="array" aca="1" ref="J249" ca="1">IF(INDIRECT(C245&amp;"!$E$216")=0,"",COUNT(INDIRECT(C245&amp;"!$E$185:$E$215")))</f>
        <v>0</v>
      </c>
      <c r="K249" s="29" cm="1">
        <f t="array" aca="1" ref="K249" ca="1">IF(INDIRECT(C245&amp;"!$E$251")=0,"",COUNT(INDIRECT(C245&amp;"!$E$220:$E$250")))</f>
        <v>0</v>
      </c>
      <c r="L249" s="116" cm="1">
        <f t="array" aca="1" ref="L249" ca="1">IF(INDIRECT(C245&amp;"!$E$286")=0,"",COUNT(INDIRECT(C245&amp;"!$E$255:$E$285")))</f>
        <v>0</v>
      </c>
      <c r="M249" s="29">
        <f ca="1">IF($E$9="","",SUM($E249:$L249))</f>
        <v>0</v>
      </c>
      <c r="O249" s="132" t="s">
        <v>145</v>
      </c>
      <c r="Q249" s="55" t="e" cm="1" vm="1">
        <f t="array" aca="1" ref="Q249" ca="1">INDIRECT(C245&amp;"!A" &amp; MIN(_xlfn._xlws.FILTER(ROW(INDIRECT(C245&amp;"!$B$10:$B$40")),INDIRECT(C245&amp;"!$B$10:$B$40")&lt;&gt;"")))</f>
        <v>#VALUE!</v>
      </c>
      <c r="R249" s="55" t="e" cm="1" vm="1">
        <f t="array" aca="1" ref="R249" ca="1">INDIRECT(C245&amp;"!A"&amp;MIN(_xlfn._xlws.FILTER(ROW(INDIRECT(C245&amp;"!$B$45:$B$75")),INDIRECT(C245&amp;"!$B$45:$B$75")&lt;&gt;"")))</f>
        <v>#VALUE!</v>
      </c>
      <c r="S249" s="55" t="e" cm="1" vm="1">
        <f t="array" aca="1" ref="S249" ca="1">INDIRECT(C245&amp;"!A"&amp;MIN(_xlfn._xlws.FILTER(ROW(INDIRECT(C245&amp;"!$B$80:$B$110")),INDIRECT(C245&amp;"!$B$80:$B$110")&lt;&gt;"")))</f>
        <v>#VALUE!</v>
      </c>
      <c r="T249" s="55" t="e" cm="1" vm="1">
        <f t="array" aca="1" ref="T249" ca="1">INDIRECT(C245&amp;"!A" &amp; MIN(_xlfn._xlws.FILTER(ROW(INDIRECT(C245&amp;"!$B$115:$B$145")),INDIRECT(C245&amp;"!$B$115:$B$145")&lt;&gt;"")))</f>
        <v>#VALUE!</v>
      </c>
      <c r="U249" s="55" t="e" cm="1" vm="1">
        <f t="array" aca="1" ref="U249" ca="1">INDIRECT(C245&amp;"!A" &amp; MIN(_xlfn._xlws.FILTER(ROW(INDIRECT(C245&amp;"!$B$150:$B$180")),INDIRECT(C245&amp;"!$B$150:$B$180")&lt;&gt;"")))</f>
        <v>#VALUE!</v>
      </c>
      <c r="V249" s="55" t="e" cm="1" vm="1">
        <f t="array" aca="1" ref="V249" ca="1">INDIRECT(C245&amp;"!A" &amp; MIN(_xlfn._xlws.FILTER(ROW(INDIRECT(C245&amp;"!$B$185:$B$215")),INDIRECT(C245&amp;"!$B$185:$B$215")&lt;&gt;"")))</f>
        <v>#VALUE!</v>
      </c>
      <c r="W249" s="55" t="e" cm="1" vm="1">
        <f t="array" aca="1" ref="W249" ca="1">INDIRECT(C245&amp;"!A" &amp; MIN(_xlfn._xlws.FILTER(ROW(INDIRECT(C245&amp;"!$B$220:$B$250")),INDIRECT(C245&amp;"!$B$220:$B$250")&lt;&gt;"")))</f>
        <v>#VALUE!</v>
      </c>
      <c r="X249" s="55" t="e" cm="1" vm="1">
        <f t="array" aca="1" ref="X249" ca="1">INDIRECT(C245&amp;"!A" &amp; MIN(_xlfn._xlws.FILTER(ROW(INDIRECT(C245&amp;"!$B$255:$B$285")),INDIRECT(C245&amp;"!$B$255:$B$285")&lt;&gt;"")))</f>
        <v>#VALUE!</v>
      </c>
    </row>
    <row r="250" spans="2:24" ht="14.25" customHeight="1">
      <c r="C250" s="36" t="s">
        <v>18</v>
      </c>
      <c r="D250" s="30" t="str">
        <f>IF(G245="健保等級適用者（Ａ）","報酬月額","月給")</f>
        <v>月給</v>
      </c>
      <c r="E250" s="24"/>
      <c r="F250" s="24"/>
      <c r="G250" s="24"/>
      <c r="H250" s="24"/>
      <c r="I250" s="24"/>
      <c r="J250" s="24"/>
      <c r="K250" s="24"/>
      <c r="L250" s="117"/>
      <c r="M250" s="122"/>
    </row>
    <row r="251" spans="2:24" ht="14.25" customHeight="1">
      <c r="C251" s="42"/>
      <c r="D251" s="30" t="s">
        <v>68</v>
      </c>
      <c r="E251" s="75" t="str">
        <f ca="1">IF(E252="","",IF(G245="健保等級適用者（Ａ）",IF(K245="年1～3回",MATCH(E252,等級単価一覧!G:G,0),MATCH(E252,等級単価一覧!F:F,0)),MATCH(E252,等級単価一覧!L:L,0))-10)</f>
        <v/>
      </c>
      <c r="F251" s="75" t="str">
        <f ca="1">IF(F252="","",IF(G245="健保等級適用者（Ａ）",IF(K245="年1～3回",MATCH(F252,等級単価一覧!G:G,0),MATCH(F252,等級単価一覧!F:F,0)),MATCH(F252,等級単価一覧!L:L,0))-10)</f>
        <v/>
      </c>
      <c r="G251" s="75" t="str">
        <f ca="1">IF(G252="","",IF(G245="健保等級適用者（Ａ）",IF(K245="年1～3回",MATCH(G252,等級単価一覧!G:G,0),MATCH(G252,等級単価一覧!F:F,0)),MATCH(G252,等級単価一覧!L:L,0))-10)</f>
        <v/>
      </c>
      <c r="H251" s="75" t="str">
        <f ca="1">IF(H252="","",IF(G245="健保等級適用者（Ａ）",IF(K245="年1～3回",MATCH(H252,等級単価一覧!G:G,0),MATCH(H252,等級単価一覧!F:F,0)),MATCH(H252,等級単価一覧!L:L,0))-10)</f>
        <v/>
      </c>
      <c r="I251" s="75" t="str">
        <f ca="1">IF(I252="","",IF(G245="健保等級適用者（Ａ）",IF(K245="年1～3回",MATCH(I252,等級単価一覧!G:G,0),MATCH(I252,等級単価一覧!F:F,0)),MATCH(I252,等級単価一覧!L:L,0))-10)</f>
        <v/>
      </c>
      <c r="J251" s="75" t="str">
        <f ca="1">IF(J252="","",IF(G245="健保等級適用者（Ａ）",IF(K245="年1～3回",MATCH(J252,等級単価一覧!G:G,0),MATCH(J252,等級単価一覧!F:F,0)),MATCH(J252,等級単価一覧!L:L,0))-10)</f>
        <v/>
      </c>
      <c r="K251" s="75" t="str">
        <f ca="1">IF(K252="","",IF(G245="健保等級適用者（Ａ）",IF(K245="年1～3回",MATCH(K252,等級単価一覧!G:G,0),MATCH(K252,等級単価一覧!F:F,0)),MATCH(K252,等級単価一覧!L:L,0))-10)</f>
        <v/>
      </c>
      <c r="L251" s="118" t="str">
        <f ca="1">IF(L252="","",IF(G245="健保等級適用者（Ａ）",IF(K245="年1～3回",MATCH(L252,等級単価一覧!G:G,0),MATCH(L252,等級単価一覧!F:F,0)),MATCH(L252,等級単価一覧!L:L,0))-10)</f>
        <v/>
      </c>
      <c r="M251" s="122"/>
    </row>
    <row r="252" spans="2:24" ht="14.25" customHeight="1">
      <c r="C252" s="42"/>
      <c r="D252" s="23" t="s">
        <v>20</v>
      </c>
      <c r="E252" s="41" t="str" cm="1">
        <f t="array" aca="1" ref="E252" ca="1">IF(AND(Q245="○",R245="○",S245="○"),IFERROR(IF(G245="健保等級適用者（Ａ）",IF(K245="年1～3回",VLOOKUP(E250,等級単価一覧!$B$11:$G$60,6,FALSE),VLOOKUP(E250,等級単価一覧!$B$11:$G$60,5,FALSE)),INDIRECT("等級単価一覧!L"&amp;MATCH(MAX(_xlfn._xlws.FILTER(等級単価一覧!$H$11:$H$60,等級単価一覧!$H$11:$H$60&lt;=E250)),等級単価一覧!H:H,0))),""),"")</f>
        <v/>
      </c>
      <c r="F252" s="41" t="str" cm="1">
        <f t="array" aca="1" ref="F252" ca="1">IF(AND(Q245="○",R245="○",S245="○"),IFERROR(IF(G245="健保等級適用者（Ａ）",IF(K245="年1～3回",VLOOKUP(F250,等級単価一覧!$B$11:$G$60,6,FALSE),VLOOKUP(F250,等級単価一覧!$B$11:$G$60,5,FALSE)),INDIRECT("等級単価一覧!L"&amp;MATCH(MAX(_xlfn._xlws.FILTER(等級単価一覧!$H$11:$H$60,等級単価一覧!$H$11:$H$60&lt;=F250)),等級単価一覧!H:H,0))),""),"")</f>
        <v/>
      </c>
      <c r="G252" s="41" t="str" cm="1">
        <f t="array" aca="1" ref="G252" ca="1">IF(AND(Q245="○",R245="○",S245="○"),IFERROR(IF(G245="健保等級適用者（Ａ）",IF(K245="年1～3回",VLOOKUP(G250,等級単価一覧!$B$11:$G$60,6,FALSE),VLOOKUP(G250,等級単価一覧!$B$11:$G$60,5,FALSE)),INDIRECT("等級単価一覧!L"&amp;MATCH(MAX(_xlfn._xlws.FILTER(等級単価一覧!$H$11:$H$60,等級単価一覧!$H$11:$H$60&lt;=G250)),等級単価一覧!H:H,0))),""),"")</f>
        <v/>
      </c>
      <c r="H252" s="41" t="str" cm="1">
        <f t="array" aca="1" ref="H252" ca="1">IF(AND(Q245="○",R245="○",S245="○"),IFERROR(IF(G245="健保等級適用者（Ａ）",IF(K245="年1～3回",VLOOKUP(H250,等級単価一覧!$B$11:$G$60,6,FALSE),VLOOKUP(H250,等級単価一覧!$B$11:$G$60,5,FALSE)),INDIRECT("等級単価一覧!L"&amp;MATCH(MAX(_xlfn._xlws.FILTER(等級単価一覧!$H$11:$H$60,等級単価一覧!$H$11:$H$60&lt;=H250)),等級単価一覧!H:H,0))),""),"")</f>
        <v/>
      </c>
      <c r="I252" s="41" t="str" cm="1">
        <f t="array" aca="1" ref="I252" ca="1">IF(AND(Q245="○",R245="○",S245="○"),IFERROR(IF(G245="健保等級適用者（Ａ）",IF(K245="年1～3回",VLOOKUP(I250,等級単価一覧!$B$11:$G$60,6,FALSE),VLOOKUP(I250,等級単価一覧!$B$11:$G$60,5,FALSE)),INDIRECT("等級単価一覧!L"&amp;MATCH(MAX(_xlfn._xlws.FILTER(等級単価一覧!$H$11:$H$60,等級単価一覧!$H$11:$H$60&lt;=I250)),等級単価一覧!H:H,0))),""),"")</f>
        <v/>
      </c>
      <c r="J252" s="41" t="str" cm="1">
        <f t="array" aca="1" ref="J252" ca="1">IF(AND(Q245="○",R245="○",S245="○"),IFERROR(IF(G245="健保等級適用者（Ａ）",IF(K245="年1～3回",VLOOKUP(J250,等級単価一覧!$B$11:$G$60,6,FALSE),VLOOKUP(J250,等級単価一覧!$B$11:$G$60,5,FALSE)),INDIRECT("等級単価一覧!L"&amp;MATCH(MAX(_xlfn._xlws.FILTER(等級単価一覧!$H$11:$H$60,等級単価一覧!$H$11:$H$60&lt;=J250)),等級単価一覧!H:H,0))),""),"")</f>
        <v/>
      </c>
      <c r="K252" s="41" t="str" cm="1">
        <f t="array" aca="1" ref="K252" ca="1">IF(AND(Q245="○",R245="○",S245="○"),IFERROR(IF(G245="健保等級適用者（Ａ）",IF(K245="年1～3回",VLOOKUP(K250,等級単価一覧!$B$11:$G$60,6,FALSE),VLOOKUP(K250,等級単価一覧!$B$11:$G$60,5,FALSE)),INDIRECT("等級単価一覧!L"&amp;MATCH(MAX(_xlfn._xlws.FILTER(等級単価一覧!$H$11:$H$60,等級単価一覧!$H$11:$H$60&lt;=K250)),等級単価一覧!H:H,0))),""),"")</f>
        <v/>
      </c>
      <c r="L252" s="119" t="str" cm="1">
        <f t="array" aca="1" ref="L252" ca="1">IF(AND(Q245="○",R245="○",S245="○"),IFERROR(IF(G245="健保等級適用者（Ａ）",IF(K245="年1～3回",VLOOKUP(L250,等級単価一覧!$B$11:$G$60,6,FALSE),VLOOKUP(L250,等級単価一覧!$B$11:$G$60,5,FALSE)),INDIRECT("等級単価一覧!L"&amp;MATCH(MAX(_xlfn._xlws.FILTER(等級単価一覧!$H$11:$H$60,等級単価一覧!$H$11:$H$60&lt;=L250)),等級単価一覧!H:H,0))),""),"")</f>
        <v/>
      </c>
      <c r="M252" s="122"/>
    </row>
    <row r="253" spans="2:24" ht="14.25" customHeight="1">
      <c r="C253" s="43"/>
      <c r="D253" s="36" t="s">
        <v>21</v>
      </c>
      <c r="E253" s="37" t="str" cm="1">
        <f t="array" aca="1" ref="E253" ca="1">IF(INDIRECT(C245&amp;"!$E$41")=0,"",INDIRECT(C245&amp;"!$E$41"))</f>
        <v/>
      </c>
      <c r="F253" s="37" t="str" cm="1">
        <f t="array" aca="1" ref="F253" ca="1">IF(INDIRECT(C245&amp;"!$E$76")=0,"",INDIRECT(C245&amp;"!$E$76"))</f>
        <v/>
      </c>
      <c r="G253" s="37" t="str" cm="1">
        <f t="array" aca="1" ref="G253" ca="1">IF(INDIRECT(C245&amp;"!$E$111")=0,"",INDIRECT(C245&amp;"!$E$111"))</f>
        <v/>
      </c>
      <c r="H253" s="37" t="str" cm="1">
        <f t="array" aca="1" ref="H253" ca="1">IF(INDIRECT(C245&amp;"!$E$146")=0,"",INDIRECT(C245&amp;"!$E$146"))</f>
        <v/>
      </c>
      <c r="I253" s="37" t="str" cm="1">
        <f t="array" aca="1" ref="I253" ca="1">IF(INDIRECT(C245&amp;"!$E$181")=0,"",INDIRECT(C245&amp;"!$E$181"))</f>
        <v/>
      </c>
      <c r="J253" s="37" t="str" cm="1">
        <f t="array" aca="1" ref="J253" ca="1">IF(INDIRECT(C245&amp;"!$E$216")=0,"",INDIRECT(C245&amp;"!$E$216"))</f>
        <v/>
      </c>
      <c r="K253" s="37" t="str" cm="1">
        <f t="array" aca="1" ref="K253" ca="1">IF(INDIRECT(C245&amp;"!$E$251")=0,"",INDIRECT(C245&amp;"!$E$251"))</f>
        <v/>
      </c>
      <c r="L253" s="120" t="str" cm="1">
        <f t="array" aca="1" ref="L253" ca="1">IF(INDIRECT(C245&amp;"!$E$286")=0,"",INDIRECT(C245&amp;"!$E$286"))</f>
        <v/>
      </c>
      <c r="M253" s="37" t="str">
        <f ca="1">IF(E253="","",SUM($E253:$L253))</f>
        <v/>
      </c>
    </row>
    <row r="254" spans="2:24" ht="14.25" customHeight="1">
      <c r="C254" s="43"/>
      <c r="D254" s="36" t="s">
        <v>91</v>
      </c>
      <c r="E254" s="53" t="str">
        <f ca="1">IF(OR(E252="",E253=""),"",ROUNDDOWN(E252*E253*24,0))</f>
        <v/>
      </c>
      <c r="F254" s="53" t="str">
        <f t="shared" ref="F254:L254" ca="1" si="170">IF(OR(F252="",F253=""),"",ROUNDDOWN(F252*F253*24,0))</f>
        <v/>
      </c>
      <c r="G254" s="53" t="str">
        <f t="shared" ca="1" si="170"/>
        <v/>
      </c>
      <c r="H254" s="53" t="str">
        <f t="shared" ca="1" si="170"/>
        <v/>
      </c>
      <c r="I254" s="53" t="str">
        <f t="shared" ca="1" si="170"/>
        <v/>
      </c>
      <c r="J254" s="53" t="str">
        <f t="shared" ca="1" si="170"/>
        <v/>
      </c>
      <c r="K254" s="53" t="str">
        <f t="shared" ca="1" si="170"/>
        <v/>
      </c>
      <c r="L254" s="53" t="str">
        <f t="shared" ca="1" si="170"/>
        <v/>
      </c>
      <c r="M254" s="123">
        <f ca="1">SUM(E254:L254)</f>
        <v>0</v>
      </c>
      <c r="Q254" s="26" t="str">
        <f t="shared" ref="Q254" ca="1" si="171">IF(OR(E252="",E253=""),"", TEXT(E252,"#,###円") &amp; "×" &amp; TEXT(E253,"[h]:mm時間;@") &amp; "=" &amp; TEXT(E254,"#,###円"))</f>
        <v/>
      </c>
      <c r="R254" s="26" t="str">
        <f t="shared" ref="R254" ca="1" si="172">IF(OR(F252="",F253=""),"", TEXT(F252,"#,###円") &amp; "×" &amp; TEXT(F253,"[h]:mm時間;@") &amp; "=" &amp; TEXT(F254,"#,###円"))</f>
        <v/>
      </c>
      <c r="S254" s="26" t="str">
        <f t="shared" ref="S254" ca="1" si="173">IF(OR(G252="",G253=""),"", TEXT(G252,"#,###円") &amp; "×" &amp; TEXT(G253,"[h]:mm時間;@") &amp; "=" &amp; TEXT(G254,"#,###円"))</f>
        <v/>
      </c>
      <c r="T254" s="26" t="str">
        <f t="shared" ref="T254" ca="1" si="174">IF(OR(H252="",H253=""),"", TEXT(H252,"#,###円") &amp; "×" &amp; TEXT(H253,"[h]:mm時間;@") &amp; "=" &amp; TEXT(H254,"#,###円"))</f>
        <v/>
      </c>
      <c r="U254" s="26" t="str">
        <f t="shared" ref="U254" ca="1" si="175">IF(OR(I252="",I253=""),"", TEXT(I252,"#,###円") &amp; "×" &amp; TEXT(I253,"[h]:mm時間;@") &amp; "=" &amp; TEXT(I254,"#,###円"))</f>
        <v/>
      </c>
      <c r="V254" s="26" t="str">
        <f t="shared" ref="V254" ca="1" si="176">IF(OR(J252="",J253=""),"", TEXT(J252,"#,###円") &amp; "×" &amp; TEXT(J253,"[h]:mm時間;@") &amp; "=" &amp; TEXT(J254,"#,###円"))</f>
        <v/>
      </c>
      <c r="W254" s="26" t="str">
        <f t="shared" ref="W254" ca="1" si="177">IF(OR(K252="",K253=""),"", TEXT(K252,"#,###円") &amp; "×" &amp; TEXT(K253,"[h]:mm時間;@") &amp; "=" &amp; TEXT(K254,"#,###円"))</f>
        <v/>
      </c>
      <c r="X254" s="26" t="str">
        <f ca="1">IF(OR(L252="",K253=""),"", TEXT(L252,"#,###円") &amp; "×" &amp; TEXT(L253,"[h]:mm時間;@") &amp; "=" &amp; TEXT(L254,"#,###円"))</f>
        <v/>
      </c>
    </row>
    <row r="255" spans="2:24" ht="14.25" customHeight="1">
      <c r="C255" s="36" t="s">
        <v>74</v>
      </c>
      <c r="D255" s="46" t="s">
        <v>75</v>
      </c>
      <c r="E255" s="47"/>
      <c r="F255" s="48"/>
      <c r="G255" s="48"/>
      <c r="H255" s="48"/>
      <c r="I255" s="48"/>
      <c r="J255" s="48"/>
      <c r="K255" s="48"/>
      <c r="L255" s="47"/>
      <c r="M255" s="124">
        <f>SUM(E255:L255)</f>
        <v>0</v>
      </c>
      <c r="Q255" s="26" t="str">
        <f t="shared" ref="Q255:X255" si="178">IF(E255="",""," / 自己負担：" &amp; TEXT(E255,"#,###円")) &amp; IF(E256="",""," ※" &amp;E256)</f>
        <v/>
      </c>
      <c r="R255" s="26" t="str">
        <f t="shared" si="178"/>
        <v/>
      </c>
      <c r="S255" s="26" t="str">
        <f t="shared" si="178"/>
        <v/>
      </c>
      <c r="T255" s="26" t="str">
        <f t="shared" si="178"/>
        <v/>
      </c>
      <c r="U255" s="26" t="str">
        <f t="shared" si="178"/>
        <v/>
      </c>
      <c r="V255" s="26" t="str">
        <f t="shared" si="178"/>
        <v/>
      </c>
      <c r="W255" s="26" t="str">
        <f t="shared" si="178"/>
        <v/>
      </c>
      <c r="X255" s="26" t="str">
        <f t="shared" si="178"/>
        <v/>
      </c>
    </row>
    <row r="256" spans="2:24" ht="34.5" customHeight="1" thickBot="1">
      <c r="C256" s="49" t="s">
        <v>76</v>
      </c>
      <c r="D256" s="50" t="s">
        <v>77</v>
      </c>
      <c r="E256" s="51"/>
      <c r="F256" s="51"/>
      <c r="G256" s="51"/>
      <c r="H256" s="51"/>
      <c r="I256" s="51"/>
      <c r="J256" s="51"/>
      <c r="K256" s="51"/>
      <c r="L256" s="51"/>
      <c r="M256" s="122"/>
      <c r="O256" s="1" t="s">
        <v>78</v>
      </c>
    </row>
    <row r="257" spans="2:24" ht="14.25" customHeight="1" thickTop="1">
      <c r="C257" s="44"/>
      <c r="D257" s="38" t="s">
        <v>22</v>
      </c>
      <c r="E257" s="39" t="str">
        <f ca="1">IFERROR(IF(E254-E255=0,"",E254-E255),"")</f>
        <v/>
      </c>
      <c r="F257" s="39" t="str">
        <f t="shared" ref="F257:L257" ca="1" si="179">IFERROR(IF(F254-F255=0,"",F254-F255),"")</f>
        <v/>
      </c>
      <c r="G257" s="39" t="str">
        <f t="shared" ca="1" si="179"/>
        <v/>
      </c>
      <c r="H257" s="39" t="str">
        <f t="shared" ca="1" si="179"/>
        <v/>
      </c>
      <c r="I257" s="39" t="str">
        <f t="shared" ca="1" si="179"/>
        <v/>
      </c>
      <c r="J257" s="39" t="str">
        <f t="shared" ca="1" si="179"/>
        <v/>
      </c>
      <c r="K257" s="39" t="str">
        <f t="shared" ca="1" si="179"/>
        <v/>
      </c>
      <c r="L257" s="121" t="str">
        <f t="shared" ca="1" si="179"/>
        <v/>
      </c>
      <c r="M257" s="39" t="str">
        <f ca="1">IF(E257="","",SUM(E257:L257))</f>
        <v/>
      </c>
      <c r="Q257" s="56" t="str">
        <f ca="1">Q254&amp;Q255</f>
        <v/>
      </c>
      <c r="R257" s="56" t="str">
        <f t="shared" ref="R257:X257" ca="1" si="180">R254&amp;R255</f>
        <v/>
      </c>
      <c r="S257" s="56" t="str">
        <f t="shared" ca="1" si="180"/>
        <v/>
      </c>
      <c r="T257" s="56" t="str">
        <f t="shared" ca="1" si="180"/>
        <v/>
      </c>
      <c r="U257" s="56" t="str">
        <f t="shared" ca="1" si="180"/>
        <v/>
      </c>
      <c r="V257" s="56" t="str">
        <f t="shared" ca="1" si="180"/>
        <v/>
      </c>
      <c r="W257" s="56" t="str">
        <f t="shared" ca="1" si="180"/>
        <v/>
      </c>
      <c r="X257" s="56" t="str">
        <f t="shared" ca="1" si="180"/>
        <v/>
      </c>
    </row>
    <row r="258" spans="2:24" ht="15" thickBot="1">
      <c r="B258" s="32"/>
      <c r="C258" s="32"/>
      <c r="D258" s="32"/>
      <c r="E258" s="32"/>
      <c r="F258" s="32"/>
      <c r="G258" s="32"/>
      <c r="H258" s="32"/>
      <c r="I258" s="32"/>
      <c r="J258" s="32"/>
      <c r="K258" s="32"/>
      <c r="L258" s="32"/>
      <c r="M258" s="32"/>
    </row>
    <row r="259" spans="2:24">
      <c r="Q259" s="1" t="s">
        <v>88</v>
      </c>
      <c r="R259" s="1" t="s">
        <v>89</v>
      </c>
      <c r="S259" s="1" t="s">
        <v>90</v>
      </c>
    </row>
    <row r="260" spans="2:24" ht="14.25" customHeight="1">
      <c r="B260" s="45">
        <f>B245+1</f>
        <v>18</v>
      </c>
      <c r="C260" s="35" t="str">
        <f>HYPERLINK("#日誌"&amp;B260&amp;"!B10","日誌"&amp;B260)</f>
        <v>日誌18</v>
      </c>
      <c r="D260" s="127" t="s">
        <v>106</v>
      </c>
      <c r="E260" s="130"/>
      <c r="F260" s="127" t="s">
        <v>73</v>
      </c>
      <c r="G260" s="52"/>
      <c r="H260" s="127" t="s">
        <v>83</v>
      </c>
      <c r="I260" s="25"/>
      <c r="J260" s="127" t="s">
        <v>15</v>
      </c>
      <c r="K260" s="25"/>
      <c r="M260" s="54" t="str">
        <f>HYPERLINK("#①人件費!C"&amp;9*B260,"経費支出管理表へ")</f>
        <v>経費支出管理表へ</v>
      </c>
      <c r="O260" s="125" t="str">
        <f>IF(AND(G260="健保等級適用者以外の者（Ｂ）",OR(I260="日額",I260="時給")),"健保等級適用者以外の者（Ｂ）かつ給与形態が「"&amp;I260&amp;"」の場合、等級単価を適用しません。補助金事務局へお問い合わせ頂き、個別単価を適用してください。","")</f>
        <v/>
      </c>
      <c r="Q260" s="1" t="str">
        <f>IF(G260="","×","○")</f>
        <v>×</v>
      </c>
      <c r="R260" s="1" t="str">
        <f>IF(G260="健保等級適用者（Ａ）","○",IF(AND(G260="健保等級適用者以外の者（Ｂ）",I260=""),"×",IF(OR(I260="年額",I260="月額"),"○","")))</f>
        <v/>
      </c>
      <c r="S260" s="1" t="str">
        <f>IF(AND(G260="健保等級適用者（Ａ）",K260=""),"×","○")</f>
        <v>○</v>
      </c>
    </row>
    <row r="261" spans="2:24" ht="14.25" customHeight="1">
      <c r="C261" s="95"/>
      <c r="D261" s="94"/>
      <c r="F261" s="127" t="s">
        <v>115</v>
      </c>
      <c r="G261" s="25"/>
      <c r="H261" s="127" t="s">
        <v>116</v>
      </c>
      <c r="I261" s="25"/>
    </row>
    <row r="262" spans="2:24" ht="7.5" customHeight="1">
      <c r="C262" s="26"/>
      <c r="D262" s="26"/>
      <c r="E262" s="26"/>
      <c r="F262" s="26"/>
      <c r="G262" s="34" t="e">
        <f>VLOOKUP(G261,リスト!F:G,2,FALSE)</f>
        <v>#N/A</v>
      </c>
      <c r="H262" s="26"/>
      <c r="I262" s="34"/>
      <c r="J262" s="26"/>
      <c r="K262" s="26"/>
      <c r="L262" s="26"/>
      <c r="M262" s="26"/>
    </row>
    <row r="263" spans="2:24" ht="14.25" customHeight="1">
      <c r="C263" s="40"/>
      <c r="D263" s="111"/>
      <c r="E263" s="112" t="s">
        <v>42</v>
      </c>
      <c r="F263" s="112" t="s">
        <v>43</v>
      </c>
      <c r="G263" s="112" t="s">
        <v>44</v>
      </c>
      <c r="H263" s="112" t="s">
        <v>45</v>
      </c>
      <c r="I263" s="112" t="s">
        <v>46</v>
      </c>
      <c r="J263" s="112" t="s">
        <v>47</v>
      </c>
      <c r="K263" s="112" t="s">
        <v>48</v>
      </c>
      <c r="L263" s="112" t="s">
        <v>49</v>
      </c>
      <c r="M263" s="113" t="s">
        <v>11</v>
      </c>
      <c r="Q263" s="112" t="s">
        <v>42</v>
      </c>
      <c r="R263" s="112" t="s">
        <v>43</v>
      </c>
      <c r="S263" s="112" t="s">
        <v>44</v>
      </c>
      <c r="T263" s="112" t="s">
        <v>45</v>
      </c>
      <c r="U263" s="112" t="s">
        <v>46</v>
      </c>
      <c r="V263" s="112" t="s">
        <v>47</v>
      </c>
      <c r="W263" s="112" t="s">
        <v>48</v>
      </c>
      <c r="X263" s="112" t="s">
        <v>49</v>
      </c>
    </row>
    <row r="264" spans="2:24" ht="14.25" customHeight="1">
      <c r="C264" s="27" t="s">
        <v>17</v>
      </c>
      <c r="D264" s="28"/>
      <c r="E264" s="29" cm="1">
        <f t="array" aca="1" ref="E264" ca="1">IF(INDIRECT(C260&amp;"!$E$41")=0,"",COUNT(INDIRECT(C260&amp;"!$E$10:$E$40")))</f>
        <v>0</v>
      </c>
      <c r="F264" s="29" cm="1">
        <f t="array" aca="1" ref="F264" ca="1">IF(INDIRECT(C260&amp;"!$E$76")=0,"",COUNT(INDIRECT(C260&amp;"!$E$45:$E$75")))</f>
        <v>0</v>
      </c>
      <c r="G264" s="29" cm="1">
        <f t="array" aca="1" ref="G264" ca="1">IF(INDIRECT(C260&amp;"!$E$111")=0,"",COUNT(INDIRECT(C260&amp;"!$E$80:$E$110")))</f>
        <v>0</v>
      </c>
      <c r="H264" s="29" cm="1">
        <f t="array" aca="1" ref="H264" ca="1">IF(INDIRECT(C260&amp;"!$E$146")=0,"",COUNT(INDIRECT(C260&amp;"!$E$115:$E$145")))</f>
        <v>0</v>
      </c>
      <c r="I264" s="29" cm="1">
        <f t="array" aca="1" ref="I264" ca="1">IF(INDIRECT(C260&amp;"!$E$181")=0,"",COUNT(INDIRECT(C260&amp;"!$E$150:$E$180")))</f>
        <v>0</v>
      </c>
      <c r="J264" s="29" cm="1">
        <f t="array" aca="1" ref="J264" ca="1">IF(INDIRECT(C260&amp;"!$E$216")=0,"",COUNT(INDIRECT(C260&amp;"!$E$185:$E$215")))</f>
        <v>0</v>
      </c>
      <c r="K264" s="29" cm="1">
        <f t="array" aca="1" ref="K264" ca="1">IF(INDIRECT(C260&amp;"!$E$251")=0,"",COUNT(INDIRECT(C260&amp;"!$E$220:$E$250")))</f>
        <v>0</v>
      </c>
      <c r="L264" s="116" cm="1">
        <f t="array" aca="1" ref="L264" ca="1">IF(INDIRECT(C260&amp;"!$E$286")=0,"",COUNT(INDIRECT(C260&amp;"!$E$255:$E$285")))</f>
        <v>0</v>
      </c>
      <c r="M264" s="29">
        <f ca="1">IF($E$9="","",SUM($E264:$L264))</f>
        <v>0</v>
      </c>
      <c r="O264" s="132" t="s">
        <v>145</v>
      </c>
      <c r="Q264" s="55" t="e" cm="1" vm="1">
        <f t="array" aca="1" ref="Q264" ca="1">INDIRECT(C260&amp;"!A" &amp; MIN(_xlfn._xlws.FILTER(ROW(INDIRECT(C260&amp;"!$B$10:$B$40")),INDIRECT(C260&amp;"!$B$10:$B$40")&lt;&gt;"")))</f>
        <v>#VALUE!</v>
      </c>
      <c r="R264" s="55" t="e" cm="1" vm="1">
        <f t="array" aca="1" ref="R264" ca="1">INDIRECT(C260&amp;"!A"&amp;MIN(_xlfn._xlws.FILTER(ROW(INDIRECT(C260&amp;"!$B$45:$B$75")),INDIRECT(C260&amp;"!$B$45:$B$75")&lt;&gt;"")))</f>
        <v>#VALUE!</v>
      </c>
      <c r="S264" s="55" t="e" cm="1" vm="1">
        <f t="array" aca="1" ref="S264" ca="1">INDIRECT(C260&amp;"!A"&amp;MIN(_xlfn._xlws.FILTER(ROW(INDIRECT(C260&amp;"!$B$80:$B$110")),INDIRECT(C260&amp;"!$B$80:$B$110")&lt;&gt;"")))</f>
        <v>#VALUE!</v>
      </c>
      <c r="T264" s="55" t="e" cm="1" vm="1">
        <f t="array" aca="1" ref="T264" ca="1">INDIRECT(C260&amp;"!A" &amp; MIN(_xlfn._xlws.FILTER(ROW(INDIRECT(C260&amp;"!$B$115:$B$145")),INDIRECT(C260&amp;"!$B$115:$B$145")&lt;&gt;"")))</f>
        <v>#VALUE!</v>
      </c>
      <c r="U264" s="55" t="e" cm="1" vm="1">
        <f t="array" aca="1" ref="U264" ca="1">INDIRECT(C260&amp;"!A" &amp; MIN(_xlfn._xlws.FILTER(ROW(INDIRECT(C260&amp;"!$B$150:$B$180")),INDIRECT(C260&amp;"!$B$150:$B$180")&lt;&gt;"")))</f>
        <v>#VALUE!</v>
      </c>
      <c r="V264" s="55" t="e" cm="1" vm="1">
        <f t="array" aca="1" ref="V264" ca="1">INDIRECT(C260&amp;"!A" &amp; MIN(_xlfn._xlws.FILTER(ROW(INDIRECT(C260&amp;"!$B$185:$B$215")),INDIRECT(C260&amp;"!$B$185:$B$215")&lt;&gt;"")))</f>
        <v>#VALUE!</v>
      </c>
      <c r="W264" s="55" t="e" cm="1" vm="1">
        <f t="array" aca="1" ref="W264" ca="1">INDIRECT(C260&amp;"!A" &amp; MIN(_xlfn._xlws.FILTER(ROW(INDIRECT(C260&amp;"!$B$220:$B$250")),INDIRECT(C260&amp;"!$B$220:$B$250")&lt;&gt;"")))</f>
        <v>#VALUE!</v>
      </c>
      <c r="X264" s="55" t="e" cm="1" vm="1">
        <f t="array" aca="1" ref="X264" ca="1">INDIRECT(C260&amp;"!A" &amp; MIN(_xlfn._xlws.FILTER(ROW(INDIRECT(C260&amp;"!$B$255:$B$285")),INDIRECT(C260&amp;"!$B$255:$B$285")&lt;&gt;"")))</f>
        <v>#VALUE!</v>
      </c>
    </row>
    <row r="265" spans="2:24" ht="14.25" customHeight="1">
      <c r="C265" s="36" t="s">
        <v>18</v>
      </c>
      <c r="D265" s="30" t="str">
        <f>IF(G260="健保等級適用者（Ａ）","報酬月額","月給")</f>
        <v>月給</v>
      </c>
      <c r="E265" s="24"/>
      <c r="F265" s="24"/>
      <c r="G265" s="24"/>
      <c r="H265" s="24"/>
      <c r="I265" s="24"/>
      <c r="J265" s="24"/>
      <c r="K265" s="24"/>
      <c r="L265" s="117"/>
      <c r="M265" s="122"/>
    </row>
    <row r="266" spans="2:24" ht="14.25" customHeight="1">
      <c r="C266" s="42"/>
      <c r="D266" s="30" t="s">
        <v>68</v>
      </c>
      <c r="E266" s="75" t="str">
        <f ca="1">IF(E267="","",IF(G260="健保等級適用者（Ａ）",IF(K260="年1～3回",MATCH(E267,等級単価一覧!G:G,0),MATCH(E267,等級単価一覧!F:F,0)),MATCH(E267,等級単価一覧!L:L,0))-10)</f>
        <v/>
      </c>
      <c r="F266" s="75" t="str">
        <f ca="1">IF(F267="","",IF(G260="健保等級適用者（Ａ）",IF(K260="年1～3回",MATCH(F267,等級単価一覧!G:G,0),MATCH(F267,等級単価一覧!F:F,0)),MATCH(F267,等級単価一覧!L:L,0))-10)</f>
        <v/>
      </c>
      <c r="G266" s="75" t="str">
        <f ca="1">IF(G267="","",IF(G260="健保等級適用者（Ａ）",IF(K260="年1～3回",MATCH(G267,等級単価一覧!G:G,0),MATCH(G267,等級単価一覧!F:F,0)),MATCH(G267,等級単価一覧!L:L,0))-10)</f>
        <v/>
      </c>
      <c r="H266" s="75" t="str">
        <f ca="1">IF(H267="","",IF(G260="健保等級適用者（Ａ）",IF(K260="年1～3回",MATCH(H267,等級単価一覧!G:G,0),MATCH(H267,等級単価一覧!F:F,0)),MATCH(H267,等級単価一覧!L:L,0))-10)</f>
        <v/>
      </c>
      <c r="I266" s="75" t="str">
        <f ca="1">IF(I267="","",IF(G260="健保等級適用者（Ａ）",IF(K260="年1～3回",MATCH(I267,等級単価一覧!G:G,0),MATCH(I267,等級単価一覧!F:F,0)),MATCH(I267,等級単価一覧!L:L,0))-10)</f>
        <v/>
      </c>
      <c r="J266" s="75" t="str">
        <f ca="1">IF(J267="","",IF(G260="健保等級適用者（Ａ）",IF(K260="年1～3回",MATCH(J267,等級単価一覧!G:G,0),MATCH(J267,等級単価一覧!F:F,0)),MATCH(J267,等級単価一覧!L:L,0))-10)</f>
        <v/>
      </c>
      <c r="K266" s="75" t="str">
        <f ca="1">IF(K267="","",IF(G260="健保等級適用者（Ａ）",IF(K260="年1～3回",MATCH(K267,等級単価一覧!G:G,0),MATCH(K267,等級単価一覧!F:F,0)),MATCH(K267,等級単価一覧!L:L,0))-10)</f>
        <v/>
      </c>
      <c r="L266" s="118" t="str">
        <f ca="1">IF(L267="","",IF(G260="健保等級適用者（Ａ）",IF(K260="年1～3回",MATCH(L267,等級単価一覧!G:G,0),MATCH(L267,等級単価一覧!F:F,0)),MATCH(L267,等級単価一覧!L:L,0))-10)</f>
        <v/>
      </c>
      <c r="M266" s="122"/>
    </row>
    <row r="267" spans="2:24" ht="14.25" customHeight="1">
      <c r="C267" s="42"/>
      <c r="D267" s="23" t="s">
        <v>20</v>
      </c>
      <c r="E267" s="41" t="str" cm="1">
        <f t="array" aca="1" ref="E267" ca="1">IF(AND(Q260="○",R260="○",S260="○"),IFERROR(IF(G260="健保等級適用者（Ａ）",IF(K260="年1～3回",VLOOKUP(E265,等級単価一覧!$B$11:$G$60,6,FALSE),VLOOKUP(E265,等級単価一覧!$B$11:$G$60,5,FALSE)),INDIRECT("等級単価一覧!L"&amp;MATCH(MAX(_xlfn._xlws.FILTER(等級単価一覧!$H$11:$H$60,等級単価一覧!$H$11:$H$60&lt;=E265)),等級単価一覧!H:H,0))),""),"")</f>
        <v/>
      </c>
      <c r="F267" s="41" t="str" cm="1">
        <f t="array" aca="1" ref="F267" ca="1">IF(AND(Q260="○",R260="○",S260="○"),IFERROR(IF(G260="健保等級適用者（Ａ）",IF(K260="年1～3回",VLOOKUP(F265,等級単価一覧!$B$11:$G$60,6,FALSE),VLOOKUP(F265,等級単価一覧!$B$11:$G$60,5,FALSE)),INDIRECT("等級単価一覧!L"&amp;MATCH(MAX(_xlfn._xlws.FILTER(等級単価一覧!$H$11:$H$60,等級単価一覧!$H$11:$H$60&lt;=F265)),等級単価一覧!H:H,0))),""),"")</f>
        <v/>
      </c>
      <c r="G267" s="41" t="str" cm="1">
        <f t="array" aca="1" ref="G267" ca="1">IF(AND(Q260="○",R260="○",S260="○"),IFERROR(IF(G260="健保等級適用者（Ａ）",IF(K260="年1～3回",VLOOKUP(G265,等級単価一覧!$B$11:$G$60,6,FALSE),VLOOKUP(G265,等級単価一覧!$B$11:$G$60,5,FALSE)),INDIRECT("等級単価一覧!L"&amp;MATCH(MAX(_xlfn._xlws.FILTER(等級単価一覧!$H$11:$H$60,等級単価一覧!$H$11:$H$60&lt;=G265)),等級単価一覧!H:H,0))),""),"")</f>
        <v/>
      </c>
      <c r="H267" s="41" t="str" cm="1">
        <f t="array" aca="1" ref="H267" ca="1">IF(AND(Q260="○",R260="○",S260="○"),IFERROR(IF(G260="健保等級適用者（Ａ）",IF(K260="年1～3回",VLOOKUP(H265,等級単価一覧!$B$11:$G$60,6,FALSE),VLOOKUP(H265,等級単価一覧!$B$11:$G$60,5,FALSE)),INDIRECT("等級単価一覧!L"&amp;MATCH(MAX(_xlfn._xlws.FILTER(等級単価一覧!$H$11:$H$60,等級単価一覧!$H$11:$H$60&lt;=H265)),等級単価一覧!H:H,0))),""),"")</f>
        <v/>
      </c>
      <c r="I267" s="41" t="str" cm="1">
        <f t="array" aca="1" ref="I267" ca="1">IF(AND(Q260="○",R260="○",S260="○"),IFERROR(IF(G260="健保等級適用者（Ａ）",IF(K260="年1～3回",VLOOKUP(I265,等級単価一覧!$B$11:$G$60,6,FALSE),VLOOKUP(I265,等級単価一覧!$B$11:$G$60,5,FALSE)),INDIRECT("等級単価一覧!L"&amp;MATCH(MAX(_xlfn._xlws.FILTER(等級単価一覧!$H$11:$H$60,等級単価一覧!$H$11:$H$60&lt;=I265)),等級単価一覧!H:H,0))),""),"")</f>
        <v/>
      </c>
      <c r="J267" s="41" t="str" cm="1">
        <f t="array" aca="1" ref="J267" ca="1">IF(AND(Q260="○",R260="○",S260="○"),IFERROR(IF(G260="健保等級適用者（Ａ）",IF(K260="年1～3回",VLOOKUP(J265,等級単価一覧!$B$11:$G$60,6,FALSE),VLOOKUP(J265,等級単価一覧!$B$11:$G$60,5,FALSE)),INDIRECT("等級単価一覧!L"&amp;MATCH(MAX(_xlfn._xlws.FILTER(等級単価一覧!$H$11:$H$60,等級単価一覧!$H$11:$H$60&lt;=J265)),等級単価一覧!H:H,0))),""),"")</f>
        <v/>
      </c>
      <c r="K267" s="41" t="str" cm="1">
        <f t="array" aca="1" ref="K267" ca="1">IF(AND(Q260="○",R260="○",S260="○"),IFERROR(IF(G260="健保等級適用者（Ａ）",IF(K260="年1～3回",VLOOKUP(K265,等級単価一覧!$B$11:$G$60,6,FALSE),VLOOKUP(K265,等級単価一覧!$B$11:$G$60,5,FALSE)),INDIRECT("等級単価一覧!L"&amp;MATCH(MAX(_xlfn._xlws.FILTER(等級単価一覧!$H$11:$H$60,等級単価一覧!$H$11:$H$60&lt;=K265)),等級単価一覧!H:H,0))),""),"")</f>
        <v/>
      </c>
      <c r="L267" s="119" t="str" cm="1">
        <f t="array" aca="1" ref="L267" ca="1">IF(AND(Q260="○",R260="○",S260="○"),IFERROR(IF(G260="健保等級適用者（Ａ）",IF(K260="年1～3回",VLOOKUP(L265,等級単価一覧!$B$11:$G$60,6,FALSE),VLOOKUP(L265,等級単価一覧!$B$11:$G$60,5,FALSE)),INDIRECT("等級単価一覧!L"&amp;MATCH(MAX(_xlfn._xlws.FILTER(等級単価一覧!$H$11:$H$60,等級単価一覧!$H$11:$H$60&lt;=L265)),等級単価一覧!H:H,0))),""),"")</f>
        <v/>
      </c>
      <c r="M267" s="122"/>
    </row>
    <row r="268" spans="2:24" ht="14.25" customHeight="1">
      <c r="C268" s="43"/>
      <c r="D268" s="36" t="s">
        <v>21</v>
      </c>
      <c r="E268" s="37" t="str" cm="1">
        <f t="array" aca="1" ref="E268" ca="1">IF(INDIRECT(C260&amp;"!$E$41")=0,"",INDIRECT(C260&amp;"!$E$41"))</f>
        <v/>
      </c>
      <c r="F268" s="37" t="str" cm="1">
        <f t="array" aca="1" ref="F268" ca="1">IF(INDIRECT(C260&amp;"!$E$76")=0,"",INDIRECT(C260&amp;"!$E$76"))</f>
        <v/>
      </c>
      <c r="G268" s="37" t="str" cm="1">
        <f t="array" aca="1" ref="G268" ca="1">IF(INDIRECT(C260&amp;"!$E$111")=0,"",INDIRECT(C260&amp;"!$E$111"))</f>
        <v/>
      </c>
      <c r="H268" s="37" t="str" cm="1">
        <f t="array" aca="1" ref="H268" ca="1">IF(INDIRECT(C260&amp;"!$E$146")=0,"",INDIRECT(C260&amp;"!$E$146"))</f>
        <v/>
      </c>
      <c r="I268" s="37" t="str" cm="1">
        <f t="array" aca="1" ref="I268" ca="1">IF(INDIRECT(C260&amp;"!$E$181")=0,"",INDIRECT(C260&amp;"!$E$181"))</f>
        <v/>
      </c>
      <c r="J268" s="37" t="str" cm="1">
        <f t="array" aca="1" ref="J268" ca="1">IF(INDIRECT(C260&amp;"!$E$216")=0,"",INDIRECT(C260&amp;"!$E$216"))</f>
        <v/>
      </c>
      <c r="K268" s="37" t="str" cm="1">
        <f t="array" aca="1" ref="K268" ca="1">IF(INDIRECT(C260&amp;"!$E$251")=0,"",INDIRECT(C260&amp;"!$E$251"))</f>
        <v/>
      </c>
      <c r="L268" s="120" t="str" cm="1">
        <f t="array" aca="1" ref="L268" ca="1">IF(INDIRECT(C260&amp;"!$E$286")=0,"",INDIRECT(C260&amp;"!$E$286"))</f>
        <v/>
      </c>
      <c r="M268" s="37" t="str">
        <f ca="1">IF(E268="","",SUM($E268:$L268))</f>
        <v/>
      </c>
    </row>
    <row r="269" spans="2:24" ht="14.25" customHeight="1">
      <c r="C269" s="43"/>
      <c r="D269" s="36" t="s">
        <v>91</v>
      </c>
      <c r="E269" s="53" t="str">
        <f ca="1">IF(OR(E267="",E268=""),"",ROUNDDOWN(E267*E268*24,0))</f>
        <v/>
      </c>
      <c r="F269" s="53" t="str">
        <f t="shared" ref="F269:L269" ca="1" si="181">IF(OR(F267="",F268=""),"",ROUNDDOWN(F267*F268*24,0))</f>
        <v/>
      </c>
      <c r="G269" s="53" t="str">
        <f t="shared" ca="1" si="181"/>
        <v/>
      </c>
      <c r="H269" s="53" t="str">
        <f t="shared" ca="1" si="181"/>
        <v/>
      </c>
      <c r="I269" s="53" t="str">
        <f t="shared" ca="1" si="181"/>
        <v/>
      </c>
      <c r="J269" s="53" t="str">
        <f t="shared" ca="1" si="181"/>
        <v/>
      </c>
      <c r="K269" s="53" t="str">
        <f t="shared" ca="1" si="181"/>
        <v/>
      </c>
      <c r="L269" s="53" t="str">
        <f t="shared" ca="1" si="181"/>
        <v/>
      </c>
      <c r="M269" s="123">
        <f ca="1">SUM(E269:L269)</f>
        <v>0</v>
      </c>
      <c r="Q269" s="26" t="str">
        <f t="shared" ref="Q269" ca="1" si="182">IF(OR(E267="",E268=""),"", TEXT(E267,"#,###円") &amp; "×" &amp; TEXT(E268,"[h]:mm時間;@") &amp; "=" &amp; TEXT(E269,"#,###円"))</f>
        <v/>
      </c>
      <c r="R269" s="26" t="str">
        <f t="shared" ref="R269" ca="1" si="183">IF(OR(F267="",F268=""),"", TEXT(F267,"#,###円") &amp; "×" &amp; TEXT(F268,"[h]:mm時間;@") &amp; "=" &amp; TEXT(F269,"#,###円"))</f>
        <v/>
      </c>
      <c r="S269" s="26" t="str">
        <f t="shared" ref="S269" ca="1" si="184">IF(OR(G267="",G268=""),"", TEXT(G267,"#,###円") &amp; "×" &amp; TEXT(G268,"[h]:mm時間;@") &amp; "=" &amp; TEXT(G269,"#,###円"))</f>
        <v/>
      </c>
      <c r="T269" s="26" t="str">
        <f t="shared" ref="T269" ca="1" si="185">IF(OR(H267="",H268=""),"", TEXT(H267,"#,###円") &amp; "×" &amp; TEXT(H268,"[h]:mm時間;@") &amp; "=" &amp; TEXT(H269,"#,###円"))</f>
        <v/>
      </c>
      <c r="U269" s="26" t="str">
        <f t="shared" ref="U269" ca="1" si="186">IF(OR(I267="",I268=""),"", TEXT(I267,"#,###円") &amp; "×" &amp; TEXT(I268,"[h]:mm時間;@") &amp; "=" &amp; TEXT(I269,"#,###円"))</f>
        <v/>
      </c>
      <c r="V269" s="26" t="str">
        <f t="shared" ref="V269" ca="1" si="187">IF(OR(J267="",J268=""),"", TEXT(J267,"#,###円") &amp; "×" &amp; TEXT(J268,"[h]:mm時間;@") &amp; "=" &amp; TEXT(J269,"#,###円"))</f>
        <v/>
      </c>
      <c r="W269" s="26" t="str">
        <f t="shared" ref="W269" ca="1" si="188">IF(OR(K267="",K268=""),"", TEXT(K267,"#,###円") &amp; "×" &amp; TEXT(K268,"[h]:mm時間;@") &amp; "=" &amp; TEXT(K269,"#,###円"))</f>
        <v/>
      </c>
      <c r="X269" s="26" t="str">
        <f ca="1">IF(OR(L267="",K268=""),"", TEXT(L267,"#,###円") &amp; "×" &amp; TEXT(L268,"[h]:mm時間;@") &amp; "=" &amp; TEXT(L269,"#,###円"))</f>
        <v/>
      </c>
    </row>
    <row r="270" spans="2:24" ht="14.25" customHeight="1">
      <c r="C270" s="36" t="s">
        <v>74</v>
      </c>
      <c r="D270" s="46" t="s">
        <v>75</v>
      </c>
      <c r="E270" s="47"/>
      <c r="F270" s="48"/>
      <c r="G270" s="48"/>
      <c r="H270" s="48"/>
      <c r="I270" s="48"/>
      <c r="J270" s="48"/>
      <c r="K270" s="48"/>
      <c r="L270" s="47"/>
      <c r="M270" s="124">
        <f>SUM(E270:L270)</f>
        <v>0</v>
      </c>
      <c r="Q270" s="26" t="str">
        <f t="shared" ref="Q270:X270" si="189">IF(E270="",""," / 自己負担：" &amp; TEXT(E270,"#,###円")) &amp; IF(E271="",""," ※" &amp;E271)</f>
        <v/>
      </c>
      <c r="R270" s="26" t="str">
        <f t="shared" si="189"/>
        <v/>
      </c>
      <c r="S270" s="26" t="str">
        <f t="shared" si="189"/>
        <v/>
      </c>
      <c r="T270" s="26" t="str">
        <f t="shared" si="189"/>
        <v/>
      </c>
      <c r="U270" s="26" t="str">
        <f t="shared" si="189"/>
        <v/>
      </c>
      <c r="V270" s="26" t="str">
        <f t="shared" si="189"/>
        <v/>
      </c>
      <c r="W270" s="26" t="str">
        <f t="shared" si="189"/>
        <v/>
      </c>
      <c r="X270" s="26" t="str">
        <f t="shared" si="189"/>
        <v/>
      </c>
    </row>
    <row r="271" spans="2:24" ht="34.5" customHeight="1" thickBot="1">
      <c r="C271" s="49" t="s">
        <v>76</v>
      </c>
      <c r="D271" s="50" t="s">
        <v>77</v>
      </c>
      <c r="E271" s="51"/>
      <c r="F271" s="51"/>
      <c r="G271" s="51"/>
      <c r="H271" s="51"/>
      <c r="I271" s="51"/>
      <c r="J271" s="51"/>
      <c r="K271" s="51"/>
      <c r="L271" s="51"/>
      <c r="M271" s="122"/>
      <c r="O271" s="1" t="s">
        <v>78</v>
      </c>
    </row>
    <row r="272" spans="2:24" ht="14.25" customHeight="1" thickTop="1">
      <c r="C272" s="44"/>
      <c r="D272" s="38" t="s">
        <v>22</v>
      </c>
      <c r="E272" s="39" t="str">
        <f ca="1">IFERROR(IF(E269-E270=0,"",E269-E270),"")</f>
        <v/>
      </c>
      <c r="F272" s="39" t="str">
        <f t="shared" ref="F272:L272" ca="1" si="190">IFERROR(IF(F269-F270=0,"",F269-F270),"")</f>
        <v/>
      </c>
      <c r="G272" s="39" t="str">
        <f t="shared" ca="1" si="190"/>
        <v/>
      </c>
      <c r="H272" s="39" t="str">
        <f t="shared" ca="1" si="190"/>
        <v/>
      </c>
      <c r="I272" s="39" t="str">
        <f t="shared" ca="1" si="190"/>
        <v/>
      </c>
      <c r="J272" s="39" t="str">
        <f t="shared" ca="1" si="190"/>
        <v/>
      </c>
      <c r="K272" s="39" t="str">
        <f t="shared" ca="1" si="190"/>
        <v/>
      </c>
      <c r="L272" s="121" t="str">
        <f t="shared" ca="1" si="190"/>
        <v/>
      </c>
      <c r="M272" s="39" t="str">
        <f ca="1">IF(E272="","",SUM(E272:L272))</f>
        <v/>
      </c>
      <c r="Q272" s="56" t="str">
        <f ca="1">Q269&amp;Q270</f>
        <v/>
      </c>
      <c r="R272" s="56" t="str">
        <f t="shared" ref="R272:X272" ca="1" si="191">R269&amp;R270</f>
        <v/>
      </c>
      <c r="S272" s="56" t="str">
        <f t="shared" ca="1" si="191"/>
        <v/>
      </c>
      <c r="T272" s="56" t="str">
        <f t="shared" ca="1" si="191"/>
        <v/>
      </c>
      <c r="U272" s="56" t="str">
        <f t="shared" ca="1" si="191"/>
        <v/>
      </c>
      <c r="V272" s="56" t="str">
        <f t="shared" ca="1" si="191"/>
        <v/>
      </c>
      <c r="W272" s="56" t="str">
        <f t="shared" ca="1" si="191"/>
        <v/>
      </c>
      <c r="X272" s="56" t="str">
        <f t="shared" ca="1" si="191"/>
        <v/>
      </c>
    </row>
    <row r="273" spans="2:24" ht="15" thickBot="1">
      <c r="B273" s="32"/>
      <c r="C273" s="32"/>
      <c r="D273" s="32"/>
      <c r="E273" s="32"/>
      <c r="F273" s="32"/>
      <c r="G273" s="32"/>
      <c r="H273" s="32"/>
      <c r="I273" s="32"/>
      <c r="J273" s="32"/>
      <c r="K273" s="32"/>
      <c r="L273" s="32"/>
      <c r="M273" s="32"/>
    </row>
    <row r="274" spans="2:24">
      <c r="Q274" s="1" t="s">
        <v>88</v>
      </c>
      <c r="R274" s="1" t="s">
        <v>89</v>
      </c>
      <c r="S274" s="1" t="s">
        <v>90</v>
      </c>
    </row>
    <row r="275" spans="2:24" ht="14.25" customHeight="1">
      <c r="B275" s="45">
        <f>B260+1</f>
        <v>19</v>
      </c>
      <c r="C275" s="35" t="str">
        <f>HYPERLINK("#日誌"&amp;B275&amp;"!B10","日誌"&amp;B275)</f>
        <v>日誌19</v>
      </c>
      <c r="D275" s="127" t="s">
        <v>106</v>
      </c>
      <c r="E275" s="130"/>
      <c r="F275" s="127" t="s">
        <v>73</v>
      </c>
      <c r="G275" s="52"/>
      <c r="H275" s="127" t="s">
        <v>83</v>
      </c>
      <c r="I275" s="25"/>
      <c r="J275" s="127" t="s">
        <v>15</v>
      </c>
      <c r="K275" s="25"/>
      <c r="M275" s="54" t="str">
        <f>HYPERLINK("#①人件費!C"&amp;9*B275,"経費支出管理表へ")</f>
        <v>経費支出管理表へ</v>
      </c>
      <c r="O275" s="125" t="str">
        <f>IF(AND(G275="健保等級適用者以外の者（Ｂ）",OR(I275="日額",I275="時給")),"健保等級適用者以外の者（Ｂ）かつ給与形態が「"&amp;I275&amp;"」の場合、等級単価を適用しません。補助金事務局へお問い合わせ頂き、個別単価を適用してください。","")</f>
        <v/>
      </c>
      <c r="Q275" s="1" t="str">
        <f>IF(G275="","×","○")</f>
        <v>×</v>
      </c>
      <c r="R275" s="1" t="str">
        <f>IF(G275="健保等級適用者（Ａ）","○",IF(AND(G275="健保等級適用者以外の者（Ｂ）",I275=""),"×",IF(OR(I275="年額",I275="月額"),"○","")))</f>
        <v/>
      </c>
      <c r="S275" s="1" t="str">
        <f>IF(AND(G275="健保等級適用者（Ａ）",K275=""),"×","○")</f>
        <v>○</v>
      </c>
    </row>
    <row r="276" spans="2:24" ht="14.25" customHeight="1">
      <c r="C276" s="95"/>
      <c r="D276" s="94"/>
      <c r="F276" s="127" t="s">
        <v>115</v>
      </c>
      <c r="G276" s="25"/>
      <c r="H276" s="127" t="s">
        <v>116</v>
      </c>
      <c r="I276" s="25"/>
    </row>
    <row r="277" spans="2:24" ht="7.5" customHeight="1">
      <c r="C277" s="26"/>
      <c r="D277" s="26"/>
      <c r="E277" s="26"/>
      <c r="F277" s="26"/>
      <c r="G277" s="34" t="e">
        <f>VLOOKUP(G276,リスト!F:G,2,FALSE)</f>
        <v>#N/A</v>
      </c>
      <c r="H277" s="26"/>
      <c r="I277" s="34"/>
      <c r="J277" s="26"/>
      <c r="K277" s="26"/>
      <c r="L277" s="26"/>
      <c r="M277" s="26"/>
    </row>
    <row r="278" spans="2:24" ht="14.25" customHeight="1">
      <c r="C278" s="40"/>
      <c r="D278" s="111"/>
      <c r="E278" s="112" t="s">
        <v>42</v>
      </c>
      <c r="F278" s="112" t="s">
        <v>43</v>
      </c>
      <c r="G278" s="112" t="s">
        <v>44</v>
      </c>
      <c r="H278" s="112" t="s">
        <v>45</v>
      </c>
      <c r="I278" s="112" t="s">
        <v>46</v>
      </c>
      <c r="J278" s="112" t="s">
        <v>47</v>
      </c>
      <c r="K278" s="112" t="s">
        <v>48</v>
      </c>
      <c r="L278" s="112" t="s">
        <v>49</v>
      </c>
      <c r="M278" s="113" t="s">
        <v>11</v>
      </c>
      <c r="Q278" s="112" t="s">
        <v>42</v>
      </c>
      <c r="R278" s="112" t="s">
        <v>43</v>
      </c>
      <c r="S278" s="112" t="s">
        <v>44</v>
      </c>
      <c r="T278" s="112" t="s">
        <v>45</v>
      </c>
      <c r="U278" s="112" t="s">
        <v>46</v>
      </c>
      <c r="V278" s="112" t="s">
        <v>47</v>
      </c>
      <c r="W278" s="112" t="s">
        <v>48</v>
      </c>
      <c r="X278" s="112" t="s">
        <v>49</v>
      </c>
    </row>
    <row r="279" spans="2:24" ht="14.25" customHeight="1">
      <c r="C279" s="27" t="s">
        <v>17</v>
      </c>
      <c r="D279" s="28"/>
      <c r="E279" s="29" cm="1">
        <f t="array" aca="1" ref="E279" ca="1">IF(INDIRECT(C275&amp;"!$E$41")=0,"",COUNT(INDIRECT(C275&amp;"!$E$10:$E$40")))</f>
        <v>0</v>
      </c>
      <c r="F279" s="29" cm="1">
        <f t="array" aca="1" ref="F279" ca="1">IF(INDIRECT(C275&amp;"!$E$76")=0,"",COUNT(INDIRECT(C275&amp;"!$E$45:$E$75")))</f>
        <v>0</v>
      </c>
      <c r="G279" s="29" cm="1">
        <f t="array" aca="1" ref="G279" ca="1">IF(INDIRECT(C275&amp;"!$E$111")=0,"",COUNT(INDIRECT(C275&amp;"!$E$80:$E$110")))</f>
        <v>0</v>
      </c>
      <c r="H279" s="29" cm="1">
        <f t="array" aca="1" ref="H279" ca="1">IF(INDIRECT(C275&amp;"!$E$146")=0,"",COUNT(INDIRECT(C275&amp;"!$E$115:$E$145")))</f>
        <v>0</v>
      </c>
      <c r="I279" s="29" cm="1">
        <f t="array" aca="1" ref="I279" ca="1">IF(INDIRECT(C275&amp;"!$E$181")=0,"",COUNT(INDIRECT(C275&amp;"!$E$150:$E$180")))</f>
        <v>0</v>
      </c>
      <c r="J279" s="29" cm="1">
        <f t="array" aca="1" ref="J279" ca="1">IF(INDIRECT(C275&amp;"!$E$216")=0,"",COUNT(INDIRECT(C275&amp;"!$E$185:$E$215")))</f>
        <v>0</v>
      </c>
      <c r="K279" s="29" cm="1">
        <f t="array" aca="1" ref="K279" ca="1">IF(INDIRECT(C275&amp;"!$E$251")=0,"",COUNT(INDIRECT(C275&amp;"!$E$220:$E$250")))</f>
        <v>0</v>
      </c>
      <c r="L279" s="116" cm="1">
        <f t="array" aca="1" ref="L279" ca="1">IF(INDIRECT(C275&amp;"!$E$286")=0,"",COUNT(INDIRECT(C275&amp;"!$E$255:$E$285")))</f>
        <v>0</v>
      </c>
      <c r="M279" s="29">
        <f ca="1">IF($E$9="","",SUM($E279:$L279))</f>
        <v>0</v>
      </c>
      <c r="O279" s="132" t="s">
        <v>145</v>
      </c>
      <c r="Q279" s="55" t="e" cm="1" vm="1">
        <f t="array" aca="1" ref="Q279" ca="1">INDIRECT(C275&amp;"!A" &amp; MIN(_xlfn._xlws.FILTER(ROW(INDIRECT(C275&amp;"!$B$10:$B$40")),INDIRECT(C275&amp;"!$B$10:$B$40")&lt;&gt;"")))</f>
        <v>#VALUE!</v>
      </c>
      <c r="R279" s="55" t="e" cm="1" vm="1">
        <f t="array" aca="1" ref="R279" ca="1">INDIRECT(C275&amp;"!A"&amp;MIN(_xlfn._xlws.FILTER(ROW(INDIRECT(C275&amp;"!$B$45:$B$75")),INDIRECT(C275&amp;"!$B$45:$B$75")&lt;&gt;"")))</f>
        <v>#VALUE!</v>
      </c>
      <c r="S279" s="55" t="e" cm="1" vm="1">
        <f t="array" aca="1" ref="S279" ca="1">INDIRECT(C275&amp;"!A"&amp;MIN(_xlfn._xlws.FILTER(ROW(INDIRECT(C275&amp;"!$B$80:$B$110")),INDIRECT(C275&amp;"!$B$80:$B$110")&lt;&gt;"")))</f>
        <v>#VALUE!</v>
      </c>
      <c r="T279" s="55" t="e" cm="1" vm="1">
        <f t="array" aca="1" ref="T279" ca="1">INDIRECT(C275&amp;"!A" &amp; MIN(_xlfn._xlws.FILTER(ROW(INDIRECT(C275&amp;"!$B$115:$B$145")),INDIRECT(C275&amp;"!$B$115:$B$145")&lt;&gt;"")))</f>
        <v>#VALUE!</v>
      </c>
      <c r="U279" s="55" t="e" cm="1" vm="1">
        <f t="array" aca="1" ref="U279" ca="1">INDIRECT(C275&amp;"!A" &amp; MIN(_xlfn._xlws.FILTER(ROW(INDIRECT(C275&amp;"!$B$150:$B$180")),INDIRECT(C275&amp;"!$B$150:$B$180")&lt;&gt;"")))</f>
        <v>#VALUE!</v>
      </c>
      <c r="V279" s="55" t="e" cm="1" vm="1">
        <f t="array" aca="1" ref="V279" ca="1">INDIRECT(C275&amp;"!A" &amp; MIN(_xlfn._xlws.FILTER(ROW(INDIRECT(C275&amp;"!$B$185:$B$215")),INDIRECT(C275&amp;"!$B$185:$B$215")&lt;&gt;"")))</f>
        <v>#VALUE!</v>
      </c>
      <c r="W279" s="55" t="e" cm="1" vm="1">
        <f t="array" aca="1" ref="W279" ca="1">INDIRECT(C275&amp;"!A" &amp; MIN(_xlfn._xlws.FILTER(ROW(INDIRECT(C275&amp;"!$B$220:$B$250")),INDIRECT(C275&amp;"!$B$220:$B$250")&lt;&gt;"")))</f>
        <v>#VALUE!</v>
      </c>
      <c r="X279" s="55" t="e" cm="1" vm="1">
        <f t="array" aca="1" ref="X279" ca="1">INDIRECT(C275&amp;"!A" &amp; MIN(_xlfn._xlws.FILTER(ROW(INDIRECT(C275&amp;"!$B$255:$B$285")),INDIRECT(C275&amp;"!$B$255:$B$285")&lt;&gt;"")))</f>
        <v>#VALUE!</v>
      </c>
    </row>
    <row r="280" spans="2:24" ht="14.25" customHeight="1">
      <c r="C280" s="36" t="s">
        <v>18</v>
      </c>
      <c r="D280" s="30" t="str">
        <f>IF(G275="健保等級適用者（Ａ）","報酬月額","月給")</f>
        <v>月給</v>
      </c>
      <c r="E280" s="24"/>
      <c r="F280" s="24"/>
      <c r="G280" s="24"/>
      <c r="H280" s="24"/>
      <c r="I280" s="24"/>
      <c r="J280" s="24"/>
      <c r="K280" s="24"/>
      <c r="L280" s="117"/>
      <c r="M280" s="122"/>
    </row>
    <row r="281" spans="2:24" ht="14.25" customHeight="1">
      <c r="C281" s="42"/>
      <c r="D281" s="30" t="s">
        <v>68</v>
      </c>
      <c r="E281" s="75" t="str">
        <f ca="1">IF(E282="","",IF(G275="健保等級適用者（Ａ）",IF(K275="年1～3回",MATCH(E282,等級単価一覧!G:G,0),MATCH(E282,等級単価一覧!F:F,0)),MATCH(E282,等級単価一覧!L:L,0))-10)</f>
        <v/>
      </c>
      <c r="F281" s="75" t="str">
        <f ca="1">IF(F282="","",IF(G275="健保等級適用者（Ａ）",IF(K275="年1～3回",MATCH(F282,等級単価一覧!G:G,0),MATCH(F282,等級単価一覧!F:F,0)),MATCH(F282,等級単価一覧!L:L,0))-10)</f>
        <v/>
      </c>
      <c r="G281" s="75" t="str">
        <f ca="1">IF(G282="","",IF(G275="健保等級適用者（Ａ）",IF(K275="年1～3回",MATCH(G282,等級単価一覧!G:G,0),MATCH(G282,等級単価一覧!F:F,0)),MATCH(G282,等級単価一覧!L:L,0))-10)</f>
        <v/>
      </c>
      <c r="H281" s="75" t="str">
        <f ca="1">IF(H282="","",IF(G275="健保等級適用者（Ａ）",IF(K275="年1～3回",MATCH(H282,等級単価一覧!G:G,0),MATCH(H282,等級単価一覧!F:F,0)),MATCH(H282,等級単価一覧!L:L,0))-10)</f>
        <v/>
      </c>
      <c r="I281" s="75" t="str">
        <f ca="1">IF(I282="","",IF(G275="健保等級適用者（Ａ）",IF(K275="年1～3回",MATCH(I282,等級単価一覧!G:G,0),MATCH(I282,等級単価一覧!F:F,0)),MATCH(I282,等級単価一覧!L:L,0))-10)</f>
        <v/>
      </c>
      <c r="J281" s="75" t="str">
        <f ca="1">IF(J282="","",IF(G275="健保等級適用者（Ａ）",IF(K275="年1～3回",MATCH(J282,等級単価一覧!G:G,0),MATCH(J282,等級単価一覧!F:F,0)),MATCH(J282,等級単価一覧!L:L,0))-10)</f>
        <v/>
      </c>
      <c r="K281" s="75" t="str">
        <f ca="1">IF(K282="","",IF(G275="健保等級適用者（Ａ）",IF(K275="年1～3回",MATCH(K282,等級単価一覧!G:G,0),MATCH(K282,等級単価一覧!F:F,0)),MATCH(K282,等級単価一覧!L:L,0))-10)</f>
        <v/>
      </c>
      <c r="L281" s="118" t="str">
        <f ca="1">IF(L282="","",IF(G275="健保等級適用者（Ａ）",IF(K275="年1～3回",MATCH(L282,等級単価一覧!G:G,0),MATCH(L282,等級単価一覧!F:F,0)),MATCH(L282,等級単価一覧!L:L,0))-10)</f>
        <v/>
      </c>
      <c r="M281" s="122"/>
    </row>
    <row r="282" spans="2:24" ht="14.25" customHeight="1">
      <c r="C282" s="42"/>
      <c r="D282" s="23" t="s">
        <v>20</v>
      </c>
      <c r="E282" s="41" t="str" cm="1">
        <f t="array" aca="1" ref="E282" ca="1">IF(AND(Q275="○",R275="○",S275="○"),IFERROR(IF(G275="健保等級適用者（Ａ）",IF(K275="年1～3回",VLOOKUP(E280,等級単価一覧!$B$11:$G$60,6,FALSE),VLOOKUP(E280,等級単価一覧!$B$11:$G$60,5,FALSE)),INDIRECT("等級単価一覧!L"&amp;MATCH(MAX(_xlfn._xlws.FILTER(等級単価一覧!$H$11:$H$60,等級単価一覧!$H$11:$H$60&lt;=E280)),等級単価一覧!H:H,0))),""),"")</f>
        <v/>
      </c>
      <c r="F282" s="41" t="str" cm="1">
        <f t="array" aca="1" ref="F282" ca="1">IF(AND(Q275="○",R275="○",S275="○"),IFERROR(IF(G275="健保等級適用者（Ａ）",IF(K275="年1～3回",VLOOKUP(F280,等級単価一覧!$B$11:$G$60,6,FALSE),VLOOKUP(F280,等級単価一覧!$B$11:$G$60,5,FALSE)),INDIRECT("等級単価一覧!L"&amp;MATCH(MAX(_xlfn._xlws.FILTER(等級単価一覧!$H$11:$H$60,等級単価一覧!$H$11:$H$60&lt;=F280)),等級単価一覧!H:H,0))),""),"")</f>
        <v/>
      </c>
      <c r="G282" s="41" t="str" cm="1">
        <f t="array" aca="1" ref="G282" ca="1">IF(AND(Q275="○",R275="○",S275="○"),IFERROR(IF(G275="健保等級適用者（Ａ）",IF(K275="年1～3回",VLOOKUP(G280,等級単価一覧!$B$11:$G$60,6,FALSE),VLOOKUP(G280,等級単価一覧!$B$11:$G$60,5,FALSE)),INDIRECT("等級単価一覧!L"&amp;MATCH(MAX(_xlfn._xlws.FILTER(等級単価一覧!$H$11:$H$60,等級単価一覧!$H$11:$H$60&lt;=G280)),等級単価一覧!H:H,0))),""),"")</f>
        <v/>
      </c>
      <c r="H282" s="41" t="str" cm="1">
        <f t="array" aca="1" ref="H282" ca="1">IF(AND(Q275="○",R275="○",S275="○"),IFERROR(IF(G275="健保等級適用者（Ａ）",IF(K275="年1～3回",VLOOKUP(H280,等級単価一覧!$B$11:$G$60,6,FALSE),VLOOKUP(H280,等級単価一覧!$B$11:$G$60,5,FALSE)),INDIRECT("等級単価一覧!L"&amp;MATCH(MAX(_xlfn._xlws.FILTER(等級単価一覧!$H$11:$H$60,等級単価一覧!$H$11:$H$60&lt;=H280)),等級単価一覧!H:H,0))),""),"")</f>
        <v/>
      </c>
      <c r="I282" s="41" t="str" cm="1">
        <f t="array" aca="1" ref="I282" ca="1">IF(AND(Q275="○",R275="○",S275="○"),IFERROR(IF(G275="健保等級適用者（Ａ）",IF(K275="年1～3回",VLOOKUP(I280,等級単価一覧!$B$11:$G$60,6,FALSE),VLOOKUP(I280,等級単価一覧!$B$11:$G$60,5,FALSE)),INDIRECT("等級単価一覧!L"&amp;MATCH(MAX(_xlfn._xlws.FILTER(等級単価一覧!$H$11:$H$60,等級単価一覧!$H$11:$H$60&lt;=I280)),等級単価一覧!H:H,0))),""),"")</f>
        <v/>
      </c>
      <c r="J282" s="41" t="str" cm="1">
        <f t="array" aca="1" ref="J282" ca="1">IF(AND(Q275="○",R275="○",S275="○"),IFERROR(IF(G275="健保等級適用者（Ａ）",IF(K275="年1～3回",VLOOKUP(J280,等級単価一覧!$B$11:$G$60,6,FALSE),VLOOKUP(J280,等級単価一覧!$B$11:$G$60,5,FALSE)),INDIRECT("等級単価一覧!L"&amp;MATCH(MAX(_xlfn._xlws.FILTER(等級単価一覧!$H$11:$H$60,等級単価一覧!$H$11:$H$60&lt;=J280)),等級単価一覧!H:H,0))),""),"")</f>
        <v/>
      </c>
      <c r="K282" s="41" t="str" cm="1">
        <f t="array" aca="1" ref="K282" ca="1">IF(AND(Q275="○",R275="○",S275="○"),IFERROR(IF(G275="健保等級適用者（Ａ）",IF(K275="年1～3回",VLOOKUP(K280,等級単価一覧!$B$11:$G$60,6,FALSE),VLOOKUP(K280,等級単価一覧!$B$11:$G$60,5,FALSE)),INDIRECT("等級単価一覧!L"&amp;MATCH(MAX(_xlfn._xlws.FILTER(等級単価一覧!$H$11:$H$60,等級単価一覧!$H$11:$H$60&lt;=K280)),等級単価一覧!H:H,0))),""),"")</f>
        <v/>
      </c>
      <c r="L282" s="119" t="str" cm="1">
        <f t="array" aca="1" ref="L282" ca="1">IF(AND(Q275="○",R275="○",S275="○"),IFERROR(IF(G275="健保等級適用者（Ａ）",IF(K275="年1～3回",VLOOKUP(L280,等級単価一覧!$B$11:$G$60,6,FALSE),VLOOKUP(L280,等級単価一覧!$B$11:$G$60,5,FALSE)),INDIRECT("等級単価一覧!L"&amp;MATCH(MAX(_xlfn._xlws.FILTER(等級単価一覧!$H$11:$H$60,等級単価一覧!$H$11:$H$60&lt;=L280)),等級単価一覧!H:H,0))),""),"")</f>
        <v/>
      </c>
      <c r="M282" s="122"/>
    </row>
    <row r="283" spans="2:24" ht="14.25" customHeight="1">
      <c r="C283" s="43"/>
      <c r="D283" s="36" t="s">
        <v>21</v>
      </c>
      <c r="E283" s="37" t="str" cm="1">
        <f t="array" aca="1" ref="E283" ca="1">IF(INDIRECT(C275&amp;"!$E$41")=0,"",INDIRECT(C275&amp;"!$E$41"))</f>
        <v/>
      </c>
      <c r="F283" s="37" t="str" cm="1">
        <f t="array" aca="1" ref="F283" ca="1">IF(INDIRECT(C275&amp;"!$E$76")=0,"",INDIRECT(C275&amp;"!$E$76"))</f>
        <v/>
      </c>
      <c r="G283" s="37" t="str" cm="1">
        <f t="array" aca="1" ref="G283" ca="1">IF(INDIRECT(C275&amp;"!$E$111")=0,"",INDIRECT(C275&amp;"!$E$111"))</f>
        <v/>
      </c>
      <c r="H283" s="37" t="str" cm="1">
        <f t="array" aca="1" ref="H283" ca="1">IF(INDIRECT(C275&amp;"!$E$146")=0,"",INDIRECT(C275&amp;"!$E$146"))</f>
        <v/>
      </c>
      <c r="I283" s="37" t="str" cm="1">
        <f t="array" aca="1" ref="I283" ca="1">IF(INDIRECT(C275&amp;"!$E$181")=0,"",INDIRECT(C275&amp;"!$E$181"))</f>
        <v/>
      </c>
      <c r="J283" s="37" t="str" cm="1">
        <f t="array" aca="1" ref="J283" ca="1">IF(INDIRECT(C275&amp;"!$E$216")=0,"",INDIRECT(C275&amp;"!$E$216"))</f>
        <v/>
      </c>
      <c r="K283" s="37" t="str" cm="1">
        <f t="array" aca="1" ref="K283" ca="1">IF(INDIRECT(C275&amp;"!$E$251")=0,"",INDIRECT(C275&amp;"!$E$251"))</f>
        <v/>
      </c>
      <c r="L283" s="120" t="str" cm="1">
        <f t="array" aca="1" ref="L283" ca="1">IF(INDIRECT(C275&amp;"!$E$286")=0,"",INDIRECT(C275&amp;"!$E$286"))</f>
        <v/>
      </c>
      <c r="M283" s="37" t="str">
        <f ca="1">IF(E283="","",SUM($E283:$L283))</f>
        <v/>
      </c>
    </row>
    <row r="284" spans="2:24" ht="14.25" customHeight="1">
      <c r="C284" s="43"/>
      <c r="D284" s="36" t="s">
        <v>91</v>
      </c>
      <c r="E284" s="53" t="str">
        <f ca="1">IF(OR(E282="",E283=""),"",ROUNDDOWN(E282*E283*24,0))</f>
        <v/>
      </c>
      <c r="F284" s="53" t="str">
        <f t="shared" ref="F284:L284" ca="1" si="192">IF(OR(F282="",F283=""),"",ROUNDDOWN(F282*F283*24,0))</f>
        <v/>
      </c>
      <c r="G284" s="53" t="str">
        <f t="shared" ca="1" si="192"/>
        <v/>
      </c>
      <c r="H284" s="53" t="str">
        <f t="shared" ca="1" si="192"/>
        <v/>
      </c>
      <c r="I284" s="53" t="str">
        <f t="shared" ca="1" si="192"/>
        <v/>
      </c>
      <c r="J284" s="53" t="str">
        <f t="shared" ca="1" si="192"/>
        <v/>
      </c>
      <c r="K284" s="53" t="str">
        <f t="shared" ca="1" si="192"/>
        <v/>
      </c>
      <c r="L284" s="53" t="str">
        <f t="shared" ca="1" si="192"/>
        <v/>
      </c>
      <c r="M284" s="123">
        <f ca="1">SUM(E284:L284)</f>
        <v>0</v>
      </c>
      <c r="Q284" s="26" t="str">
        <f t="shared" ref="Q284" ca="1" si="193">IF(OR(E282="",E283=""),"", TEXT(E282,"#,###円") &amp; "×" &amp; TEXT(E283,"[h]:mm時間;@") &amp; "=" &amp; TEXT(E284,"#,###円"))</f>
        <v/>
      </c>
      <c r="R284" s="26" t="str">
        <f t="shared" ref="R284" ca="1" si="194">IF(OR(F282="",F283=""),"", TEXT(F282,"#,###円") &amp; "×" &amp; TEXT(F283,"[h]:mm時間;@") &amp; "=" &amp; TEXT(F284,"#,###円"))</f>
        <v/>
      </c>
      <c r="S284" s="26" t="str">
        <f t="shared" ref="S284" ca="1" si="195">IF(OR(G282="",G283=""),"", TEXT(G282,"#,###円") &amp; "×" &amp; TEXT(G283,"[h]:mm時間;@") &amp; "=" &amp; TEXT(G284,"#,###円"))</f>
        <v/>
      </c>
      <c r="T284" s="26" t="str">
        <f t="shared" ref="T284" ca="1" si="196">IF(OR(H282="",H283=""),"", TEXT(H282,"#,###円") &amp; "×" &amp; TEXT(H283,"[h]:mm時間;@") &amp; "=" &amp; TEXT(H284,"#,###円"))</f>
        <v/>
      </c>
      <c r="U284" s="26" t="str">
        <f t="shared" ref="U284" ca="1" si="197">IF(OR(I282="",I283=""),"", TEXT(I282,"#,###円") &amp; "×" &amp; TEXT(I283,"[h]:mm時間;@") &amp; "=" &amp; TEXT(I284,"#,###円"))</f>
        <v/>
      </c>
      <c r="V284" s="26" t="str">
        <f t="shared" ref="V284" ca="1" si="198">IF(OR(J282="",J283=""),"", TEXT(J282,"#,###円") &amp; "×" &amp; TEXT(J283,"[h]:mm時間;@") &amp; "=" &amp; TEXT(J284,"#,###円"))</f>
        <v/>
      </c>
      <c r="W284" s="26" t="str">
        <f t="shared" ref="W284" ca="1" si="199">IF(OR(K282="",K283=""),"", TEXT(K282,"#,###円") &amp; "×" &amp; TEXT(K283,"[h]:mm時間;@") &amp; "=" &amp; TEXT(K284,"#,###円"))</f>
        <v/>
      </c>
      <c r="X284" s="26" t="str">
        <f ca="1">IF(OR(L282="",K283=""),"", TEXT(L282,"#,###円") &amp; "×" &amp; TEXT(L283,"[h]:mm時間;@") &amp; "=" &amp; TEXT(L284,"#,###円"))</f>
        <v/>
      </c>
    </row>
    <row r="285" spans="2:24" ht="14.25" customHeight="1">
      <c r="C285" s="36" t="s">
        <v>74</v>
      </c>
      <c r="D285" s="46" t="s">
        <v>75</v>
      </c>
      <c r="E285" s="47"/>
      <c r="F285" s="48"/>
      <c r="G285" s="48"/>
      <c r="H285" s="48"/>
      <c r="I285" s="48"/>
      <c r="J285" s="48"/>
      <c r="K285" s="48"/>
      <c r="L285" s="47"/>
      <c r="M285" s="124">
        <f>SUM(E285:L285)</f>
        <v>0</v>
      </c>
      <c r="Q285" s="26" t="str">
        <f t="shared" ref="Q285:X285" si="200">IF(E285="",""," / 自己負担：" &amp; TEXT(E285,"#,###円")) &amp; IF(E286="",""," ※" &amp;E286)</f>
        <v/>
      </c>
      <c r="R285" s="26" t="str">
        <f t="shared" si="200"/>
        <v/>
      </c>
      <c r="S285" s="26" t="str">
        <f t="shared" si="200"/>
        <v/>
      </c>
      <c r="T285" s="26" t="str">
        <f t="shared" si="200"/>
        <v/>
      </c>
      <c r="U285" s="26" t="str">
        <f t="shared" si="200"/>
        <v/>
      </c>
      <c r="V285" s="26" t="str">
        <f t="shared" si="200"/>
        <v/>
      </c>
      <c r="W285" s="26" t="str">
        <f t="shared" si="200"/>
        <v/>
      </c>
      <c r="X285" s="26" t="str">
        <f t="shared" si="200"/>
        <v/>
      </c>
    </row>
    <row r="286" spans="2:24" ht="34.5" customHeight="1" thickBot="1">
      <c r="C286" s="49" t="s">
        <v>76</v>
      </c>
      <c r="D286" s="50" t="s">
        <v>77</v>
      </c>
      <c r="E286" s="51"/>
      <c r="F286" s="51"/>
      <c r="G286" s="51"/>
      <c r="H286" s="51"/>
      <c r="I286" s="51"/>
      <c r="J286" s="51"/>
      <c r="K286" s="51"/>
      <c r="L286" s="51"/>
      <c r="M286" s="122"/>
      <c r="O286" s="1" t="s">
        <v>78</v>
      </c>
    </row>
    <row r="287" spans="2:24" ht="14.25" customHeight="1" thickTop="1">
      <c r="C287" s="44"/>
      <c r="D287" s="38" t="s">
        <v>22</v>
      </c>
      <c r="E287" s="39" t="str">
        <f ca="1">IFERROR(IF(E284-E285=0,"",E284-E285),"")</f>
        <v/>
      </c>
      <c r="F287" s="39" t="str">
        <f t="shared" ref="F287:L287" ca="1" si="201">IFERROR(IF(F284-F285=0,"",F284-F285),"")</f>
        <v/>
      </c>
      <c r="G287" s="39" t="str">
        <f t="shared" ca="1" si="201"/>
        <v/>
      </c>
      <c r="H287" s="39" t="str">
        <f t="shared" ca="1" si="201"/>
        <v/>
      </c>
      <c r="I287" s="39" t="str">
        <f t="shared" ca="1" si="201"/>
        <v/>
      </c>
      <c r="J287" s="39" t="str">
        <f t="shared" ca="1" si="201"/>
        <v/>
      </c>
      <c r="K287" s="39" t="str">
        <f t="shared" ca="1" si="201"/>
        <v/>
      </c>
      <c r="L287" s="121" t="str">
        <f t="shared" ca="1" si="201"/>
        <v/>
      </c>
      <c r="M287" s="39" t="str">
        <f ca="1">IF(E287="","",SUM(E287:L287))</f>
        <v/>
      </c>
      <c r="Q287" s="56" t="str">
        <f ca="1">Q284&amp;Q285</f>
        <v/>
      </c>
      <c r="R287" s="56" t="str">
        <f t="shared" ref="R287:X287" ca="1" si="202">R284&amp;R285</f>
        <v/>
      </c>
      <c r="S287" s="56" t="str">
        <f t="shared" ca="1" si="202"/>
        <v/>
      </c>
      <c r="T287" s="56" t="str">
        <f t="shared" ca="1" si="202"/>
        <v/>
      </c>
      <c r="U287" s="56" t="str">
        <f t="shared" ca="1" si="202"/>
        <v/>
      </c>
      <c r="V287" s="56" t="str">
        <f t="shared" ca="1" si="202"/>
        <v/>
      </c>
      <c r="W287" s="56" t="str">
        <f t="shared" ca="1" si="202"/>
        <v/>
      </c>
      <c r="X287" s="56" t="str">
        <f t="shared" ca="1" si="202"/>
        <v/>
      </c>
    </row>
    <row r="288" spans="2:24" ht="15" thickBot="1">
      <c r="B288" s="32"/>
      <c r="C288" s="32"/>
      <c r="D288" s="32"/>
      <c r="E288" s="32"/>
      <c r="F288" s="32"/>
      <c r="G288" s="32"/>
      <c r="H288" s="32"/>
      <c r="I288" s="32"/>
      <c r="J288" s="32"/>
      <c r="K288" s="32"/>
      <c r="L288" s="32"/>
      <c r="M288" s="32"/>
    </row>
    <row r="289" spans="2:24">
      <c r="Q289" s="1" t="s">
        <v>88</v>
      </c>
      <c r="R289" s="1" t="s">
        <v>89</v>
      </c>
      <c r="S289" s="1" t="s">
        <v>90</v>
      </c>
    </row>
    <row r="290" spans="2:24" ht="14.25" customHeight="1">
      <c r="B290" s="45">
        <f>B275+1</f>
        <v>20</v>
      </c>
      <c r="C290" s="35" t="str">
        <f>HYPERLINK("#日誌"&amp;B290&amp;"!B10","日誌"&amp;B290)</f>
        <v>日誌20</v>
      </c>
      <c r="D290" s="127" t="s">
        <v>106</v>
      </c>
      <c r="E290" s="130"/>
      <c r="F290" s="127" t="s">
        <v>73</v>
      </c>
      <c r="G290" s="52"/>
      <c r="H290" s="127" t="s">
        <v>83</v>
      </c>
      <c r="I290" s="25"/>
      <c r="J290" s="127" t="s">
        <v>15</v>
      </c>
      <c r="K290" s="25"/>
      <c r="M290" s="54" t="str">
        <f>HYPERLINK("#①人件費!C"&amp;9*B290,"経費支出管理表へ")</f>
        <v>経費支出管理表へ</v>
      </c>
      <c r="O290" s="125" t="str">
        <f>IF(AND(G290="健保等級適用者以外の者（Ｂ）",OR(I290="日額",I290="時給")),"健保等級適用者以外の者（Ｂ）かつ給与形態が「"&amp;I290&amp;"」の場合、等級単価を適用しません。補助金事務局へお問い合わせ頂き、個別単価を適用してください。","")</f>
        <v/>
      </c>
      <c r="Q290" s="1" t="str">
        <f>IF(G290="","×","○")</f>
        <v>×</v>
      </c>
      <c r="R290" s="1" t="str">
        <f>IF(G290="健保等級適用者（Ａ）","○",IF(AND(G290="健保等級適用者以外の者（Ｂ）",I290=""),"×",IF(OR(I290="年額",I290="月額"),"○","")))</f>
        <v/>
      </c>
      <c r="S290" s="1" t="str">
        <f>IF(AND(G290="健保等級適用者（Ａ）",K290=""),"×","○")</f>
        <v>○</v>
      </c>
    </row>
    <row r="291" spans="2:24" ht="14.25" customHeight="1">
      <c r="C291" s="95"/>
      <c r="D291" s="94"/>
      <c r="F291" s="127" t="s">
        <v>115</v>
      </c>
      <c r="G291" s="25"/>
      <c r="H291" s="127" t="s">
        <v>116</v>
      </c>
      <c r="I291" s="25"/>
    </row>
    <row r="292" spans="2:24" ht="7.5" customHeight="1">
      <c r="C292" s="26"/>
      <c r="D292" s="26"/>
      <c r="E292" s="26"/>
      <c r="F292" s="26"/>
      <c r="G292" s="34" t="e">
        <f>VLOOKUP(G291,リスト!F:G,2,FALSE)</f>
        <v>#N/A</v>
      </c>
      <c r="H292" s="26"/>
      <c r="I292" s="34"/>
      <c r="J292" s="26"/>
      <c r="K292" s="26"/>
      <c r="L292" s="26"/>
      <c r="M292" s="26"/>
    </row>
    <row r="293" spans="2:24" ht="14.25" customHeight="1">
      <c r="C293" s="40"/>
      <c r="D293" s="111"/>
      <c r="E293" s="112" t="s">
        <v>42</v>
      </c>
      <c r="F293" s="112" t="s">
        <v>43</v>
      </c>
      <c r="G293" s="112" t="s">
        <v>44</v>
      </c>
      <c r="H293" s="112" t="s">
        <v>45</v>
      </c>
      <c r="I293" s="112" t="s">
        <v>46</v>
      </c>
      <c r="J293" s="112" t="s">
        <v>47</v>
      </c>
      <c r="K293" s="112" t="s">
        <v>48</v>
      </c>
      <c r="L293" s="112" t="s">
        <v>49</v>
      </c>
      <c r="M293" s="113" t="s">
        <v>11</v>
      </c>
      <c r="Q293" s="112" t="s">
        <v>42</v>
      </c>
      <c r="R293" s="112" t="s">
        <v>43</v>
      </c>
      <c r="S293" s="112" t="s">
        <v>44</v>
      </c>
      <c r="T293" s="112" t="s">
        <v>45</v>
      </c>
      <c r="U293" s="112" t="s">
        <v>46</v>
      </c>
      <c r="V293" s="112" t="s">
        <v>47</v>
      </c>
      <c r="W293" s="112" t="s">
        <v>48</v>
      </c>
      <c r="X293" s="112" t="s">
        <v>49</v>
      </c>
    </row>
    <row r="294" spans="2:24" ht="14.25" customHeight="1">
      <c r="C294" s="27" t="s">
        <v>17</v>
      </c>
      <c r="D294" s="28"/>
      <c r="E294" s="29" cm="1">
        <f t="array" aca="1" ref="E294" ca="1">IF(INDIRECT(C290&amp;"!$E$41")=0,"",COUNT(INDIRECT(C290&amp;"!$E$10:$E$40")))</f>
        <v>0</v>
      </c>
      <c r="F294" s="29" cm="1">
        <f t="array" aca="1" ref="F294" ca="1">IF(INDIRECT(C290&amp;"!$E$76")=0,"",COUNT(INDIRECT(C290&amp;"!$E$45:$E$75")))</f>
        <v>0</v>
      </c>
      <c r="G294" s="29" cm="1">
        <f t="array" aca="1" ref="G294" ca="1">IF(INDIRECT(C290&amp;"!$E$111")=0,"",COUNT(INDIRECT(C290&amp;"!$E$80:$E$110")))</f>
        <v>0</v>
      </c>
      <c r="H294" s="29" cm="1">
        <f t="array" aca="1" ref="H294" ca="1">IF(INDIRECT(C290&amp;"!$E$146")=0,"",COUNT(INDIRECT(C290&amp;"!$E$115:$E$145")))</f>
        <v>0</v>
      </c>
      <c r="I294" s="29" cm="1">
        <f t="array" aca="1" ref="I294" ca="1">IF(INDIRECT(C290&amp;"!$E$181")=0,"",COUNT(INDIRECT(C290&amp;"!$E$150:$E$180")))</f>
        <v>0</v>
      </c>
      <c r="J294" s="29" cm="1">
        <f t="array" aca="1" ref="J294" ca="1">IF(INDIRECT(C290&amp;"!$E$216")=0,"",COUNT(INDIRECT(C290&amp;"!$E$185:$E$215")))</f>
        <v>0</v>
      </c>
      <c r="K294" s="29" cm="1">
        <f t="array" aca="1" ref="K294" ca="1">IF(INDIRECT(C290&amp;"!$E$251")=0,"",COUNT(INDIRECT(C290&amp;"!$E$220:$E$250")))</f>
        <v>0</v>
      </c>
      <c r="L294" s="116" cm="1">
        <f t="array" aca="1" ref="L294" ca="1">IF(INDIRECT(C290&amp;"!$E$286")=0,"",COUNT(INDIRECT(C290&amp;"!$E$255:$E$285")))</f>
        <v>0</v>
      </c>
      <c r="M294" s="29">
        <f ca="1">IF($E$9="","",SUM($E294:$L294))</f>
        <v>0</v>
      </c>
      <c r="O294" s="132" t="s">
        <v>145</v>
      </c>
      <c r="Q294" s="55" t="e" cm="1" vm="1">
        <f t="array" aca="1" ref="Q294" ca="1">INDIRECT(C290&amp;"!A" &amp; MIN(_xlfn._xlws.FILTER(ROW(INDIRECT(C290&amp;"!$B$10:$B$40")),INDIRECT(C290&amp;"!$B$10:$B$40")&lt;&gt;"")))</f>
        <v>#VALUE!</v>
      </c>
      <c r="R294" s="55" t="e" cm="1" vm="1">
        <f t="array" aca="1" ref="R294" ca="1">INDIRECT(C290&amp;"!A"&amp;MIN(_xlfn._xlws.FILTER(ROW(INDIRECT(C290&amp;"!$B$45:$B$75")),INDIRECT(C290&amp;"!$B$45:$B$75")&lt;&gt;"")))</f>
        <v>#VALUE!</v>
      </c>
      <c r="S294" s="55" t="e" cm="1" vm="1">
        <f t="array" aca="1" ref="S294" ca="1">INDIRECT(C290&amp;"!A"&amp;MIN(_xlfn._xlws.FILTER(ROW(INDIRECT(C290&amp;"!$B$80:$B$110")),INDIRECT(C290&amp;"!$B$80:$B$110")&lt;&gt;"")))</f>
        <v>#VALUE!</v>
      </c>
      <c r="T294" s="55" t="e" cm="1" vm="1">
        <f t="array" aca="1" ref="T294" ca="1">INDIRECT(C290&amp;"!A" &amp; MIN(_xlfn._xlws.FILTER(ROW(INDIRECT(C290&amp;"!$B$115:$B$145")),INDIRECT(C290&amp;"!$B$115:$B$145")&lt;&gt;"")))</f>
        <v>#VALUE!</v>
      </c>
      <c r="U294" s="55" t="e" cm="1" vm="1">
        <f t="array" aca="1" ref="U294" ca="1">INDIRECT(C290&amp;"!A" &amp; MIN(_xlfn._xlws.FILTER(ROW(INDIRECT(C290&amp;"!$B$150:$B$180")),INDIRECT(C290&amp;"!$B$150:$B$180")&lt;&gt;"")))</f>
        <v>#VALUE!</v>
      </c>
      <c r="V294" s="55" t="e" cm="1" vm="1">
        <f t="array" aca="1" ref="V294" ca="1">INDIRECT(C290&amp;"!A" &amp; MIN(_xlfn._xlws.FILTER(ROW(INDIRECT(C290&amp;"!$B$185:$B$215")),INDIRECT(C290&amp;"!$B$185:$B$215")&lt;&gt;"")))</f>
        <v>#VALUE!</v>
      </c>
      <c r="W294" s="55" t="e" cm="1" vm="1">
        <f t="array" aca="1" ref="W294" ca="1">INDIRECT(C290&amp;"!A" &amp; MIN(_xlfn._xlws.FILTER(ROW(INDIRECT(C290&amp;"!$B$220:$B$250")),INDIRECT(C290&amp;"!$B$220:$B$250")&lt;&gt;"")))</f>
        <v>#VALUE!</v>
      </c>
      <c r="X294" s="55" t="e" cm="1" vm="1">
        <f t="array" aca="1" ref="X294" ca="1">INDIRECT(C290&amp;"!A" &amp; MIN(_xlfn._xlws.FILTER(ROW(INDIRECT(C290&amp;"!$B$255:$B$285")),INDIRECT(C290&amp;"!$B$255:$B$285")&lt;&gt;"")))</f>
        <v>#VALUE!</v>
      </c>
    </row>
    <row r="295" spans="2:24" ht="14.25" customHeight="1">
      <c r="C295" s="36" t="s">
        <v>18</v>
      </c>
      <c r="D295" s="30" t="str">
        <f>IF(G290="健保等級適用者（Ａ）","報酬月額","月給")</f>
        <v>月給</v>
      </c>
      <c r="E295" s="24"/>
      <c r="F295" s="24"/>
      <c r="G295" s="24"/>
      <c r="H295" s="24"/>
      <c r="I295" s="24"/>
      <c r="J295" s="24"/>
      <c r="K295" s="24"/>
      <c r="L295" s="117"/>
      <c r="M295" s="122"/>
    </row>
    <row r="296" spans="2:24" ht="14.25" customHeight="1">
      <c r="C296" s="42"/>
      <c r="D296" s="30" t="s">
        <v>68</v>
      </c>
      <c r="E296" s="75" t="str">
        <f ca="1">IF(E297="","",IF(G290="健保等級適用者（Ａ）",IF(K290="年1～3回",MATCH(E297,等級単価一覧!G:G,0),MATCH(E297,等級単価一覧!F:F,0)),MATCH(E297,等級単価一覧!L:L,0))-10)</f>
        <v/>
      </c>
      <c r="F296" s="75" t="str">
        <f ca="1">IF(F297="","",IF(G290="健保等級適用者（Ａ）",IF(K290="年1～3回",MATCH(F297,等級単価一覧!G:G,0),MATCH(F297,等級単価一覧!F:F,0)),MATCH(F297,等級単価一覧!L:L,0))-10)</f>
        <v/>
      </c>
      <c r="G296" s="75" t="str">
        <f ca="1">IF(G297="","",IF(G290="健保等級適用者（Ａ）",IF(K290="年1～3回",MATCH(G297,等級単価一覧!G:G,0),MATCH(G297,等級単価一覧!F:F,0)),MATCH(G297,等級単価一覧!L:L,0))-10)</f>
        <v/>
      </c>
      <c r="H296" s="75" t="str">
        <f ca="1">IF(H297="","",IF(G290="健保等級適用者（Ａ）",IF(K290="年1～3回",MATCH(H297,等級単価一覧!G:G,0),MATCH(H297,等級単価一覧!F:F,0)),MATCH(H297,等級単価一覧!L:L,0))-10)</f>
        <v/>
      </c>
      <c r="I296" s="75" t="str">
        <f ca="1">IF(I297="","",IF(G290="健保等級適用者（Ａ）",IF(K290="年1～3回",MATCH(I297,等級単価一覧!G:G,0),MATCH(I297,等級単価一覧!F:F,0)),MATCH(I297,等級単価一覧!L:L,0))-10)</f>
        <v/>
      </c>
      <c r="J296" s="75" t="str">
        <f ca="1">IF(J297="","",IF(G290="健保等級適用者（Ａ）",IF(K290="年1～3回",MATCH(J297,等級単価一覧!G:G,0),MATCH(J297,等級単価一覧!F:F,0)),MATCH(J297,等級単価一覧!L:L,0))-10)</f>
        <v/>
      </c>
      <c r="K296" s="75" t="str">
        <f ca="1">IF(K297="","",IF(G290="健保等級適用者（Ａ）",IF(K290="年1～3回",MATCH(K297,等級単価一覧!G:G,0),MATCH(K297,等級単価一覧!F:F,0)),MATCH(K297,等級単価一覧!L:L,0))-10)</f>
        <v/>
      </c>
      <c r="L296" s="118" t="str">
        <f ca="1">IF(L297="","",IF(G290="健保等級適用者（Ａ）",IF(K290="年1～3回",MATCH(L297,等級単価一覧!G:G,0),MATCH(L297,等級単価一覧!F:F,0)),MATCH(L297,等級単価一覧!L:L,0))-10)</f>
        <v/>
      </c>
      <c r="M296" s="122"/>
    </row>
    <row r="297" spans="2:24" ht="14.25" customHeight="1">
      <c r="C297" s="42"/>
      <c r="D297" s="23" t="s">
        <v>20</v>
      </c>
      <c r="E297" s="41" t="str" cm="1">
        <f t="array" aca="1" ref="E297" ca="1">IF(AND(Q290="○",R290="○",S290="○"),IFERROR(IF(G290="健保等級適用者（Ａ）",IF(K290="年1～3回",VLOOKUP(E295,等級単価一覧!$B$11:$G$60,6,FALSE),VLOOKUP(E295,等級単価一覧!$B$11:$G$60,5,FALSE)),INDIRECT("等級単価一覧!L"&amp;MATCH(MAX(_xlfn._xlws.FILTER(等級単価一覧!$H$11:$H$60,等級単価一覧!$H$11:$H$60&lt;=E295)),等級単価一覧!H:H,0))),""),"")</f>
        <v/>
      </c>
      <c r="F297" s="41" t="str" cm="1">
        <f t="array" aca="1" ref="F297" ca="1">IF(AND(Q290="○",R290="○",S290="○"),IFERROR(IF(G290="健保等級適用者（Ａ）",IF(K290="年1～3回",VLOOKUP(F295,等級単価一覧!$B$11:$G$60,6,FALSE),VLOOKUP(F295,等級単価一覧!$B$11:$G$60,5,FALSE)),INDIRECT("等級単価一覧!L"&amp;MATCH(MAX(_xlfn._xlws.FILTER(等級単価一覧!$H$11:$H$60,等級単価一覧!$H$11:$H$60&lt;=F295)),等級単価一覧!H:H,0))),""),"")</f>
        <v/>
      </c>
      <c r="G297" s="41" t="str" cm="1">
        <f t="array" aca="1" ref="G297" ca="1">IF(AND(Q290="○",R290="○",S290="○"),IFERROR(IF(G290="健保等級適用者（Ａ）",IF(K290="年1～3回",VLOOKUP(G295,等級単価一覧!$B$11:$G$60,6,FALSE),VLOOKUP(G295,等級単価一覧!$B$11:$G$60,5,FALSE)),INDIRECT("等級単価一覧!L"&amp;MATCH(MAX(_xlfn._xlws.FILTER(等級単価一覧!$H$11:$H$60,等級単価一覧!$H$11:$H$60&lt;=G295)),等級単価一覧!H:H,0))),""),"")</f>
        <v/>
      </c>
      <c r="H297" s="41" t="str" cm="1">
        <f t="array" aca="1" ref="H297" ca="1">IF(AND(Q290="○",R290="○",S290="○"),IFERROR(IF(G290="健保等級適用者（Ａ）",IF(K290="年1～3回",VLOOKUP(H295,等級単価一覧!$B$11:$G$60,6,FALSE),VLOOKUP(H295,等級単価一覧!$B$11:$G$60,5,FALSE)),INDIRECT("等級単価一覧!L"&amp;MATCH(MAX(_xlfn._xlws.FILTER(等級単価一覧!$H$11:$H$60,等級単価一覧!$H$11:$H$60&lt;=H295)),等級単価一覧!H:H,0))),""),"")</f>
        <v/>
      </c>
      <c r="I297" s="41" t="str" cm="1">
        <f t="array" aca="1" ref="I297" ca="1">IF(AND(Q290="○",R290="○",S290="○"),IFERROR(IF(G290="健保等級適用者（Ａ）",IF(K290="年1～3回",VLOOKUP(I295,等級単価一覧!$B$11:$G$60,6,FALSE),VLOOKUP(I295,等級単価一覧!$B$11:$G$60,5,FALSE)),INDIRECT("等級単価一覧!L"&amp;MATCH(MAX(_xlfn._xlws.FILTER(等級単価一覧!$H$11:$H$60,等級単価一覧!$H$11:$H$60&lt;=I295)),等級単価一覧!H:H,0))),""),"")</f>
        <v/>
      </c>
      <c r="J297" s="41" t="str" cm="1">
        <f t="array" aca="1" ref="J297" ca="1">IF(AND(Q290="○",R290="○",S290="○"),IFERROR(IF(G290="健保等級適用者（Ａ）",IF(K290="年1～3回",VLOOKUP(J295,等級単価一覧!$B$11:$G$60,6,FALSE),VLOOKUP(J295,等級単価一覧!$B$11:$G$60,5,FALSE)),INDIRECT("等級単価一覧!L"&amp;MATCH(MAX(_xlfn._xlws.FILTER(等級単価一覧!$H$11:$H$60,等級単価一覧!$H$11:$H$60&lt;=J295)),等級単価一覧!H:H,0))),""),"")</f>
        <v/>
      </c>
      <c r="K297" s="41" t="str" cm="1">
        <f t="array" aca="1" ref="K297" ca="1">IF(AND(Q290="○",R290="○",S290="○"),IFERROR(IF(G290="健保等級適用者（Ａ）",IF(K290="年1～3回",VLOOKUP(K295,等級単価一覧!$B$11:$G$60,6,FALSE),VLOOKUP(K295,等級単価一覧!$B$11:$G$60,5,FALSE)),INDIRECT("等級単価一覧!L"&amp;MATCH(MAX(_xlfn._xlws.FILTER(等級単価一覧!$H$11:$H$60,等級単価一覧!$H$11:$H$60&lt;=K295)),等級単価一覧!H:H,0))),""),"")</f>
        <v/>
      </c>
      <c r="L297" s="119" t="str" cm="1">
        <f t="array" aca="1" ref="L297" ca="1">IF(AND(Q290="○",R290="○",S290="○"),IFERROR(IF(G290="健保等級適用者（Ａ）",IF(K290="年1～3回",VLOOKUP(L295,等級単価一覧!$B$11:$G$60,6,FALSE),VLOOKUP(L295,等級単価一覧!$B$11:$G$60,5,FALSE)),INDIRECT("等級単価一覧!L"&amp;MATCH(MAX(_xlfn._xlws.FILTER(等級単価一覧!$H$11:$H$60,等級単価一覧!$H$11:$H$60&lt;=L295)),等級単価一覧!H:H,0))),""),"")</f>
        <v/>
      </c>
      <c r="M297" s="122"/>
    </row>
    <row r="298" spans="2:24" ht="14.25" customHeight="1">
      <c r="C298" s="43"/>
      <c r="D298" s="36" t="s">
        <v>21</v>
      </c>
      <c r="E298" s="37" t="str" cm="1">
        <f t="array" aca="1" ref="E298" ca="1">IF(INDIRECT(C290&amp;"!$E$41")=0,"",INDIRECT(C290&amp;"!$E$41"))</f>
        <v/>
      </c>
      <c r="F298" s="37" t="str" cm="1">
        <f t="array" aca="1" ref="F298" ca="1">IF(INDIRECT(C290&amp;"!$E$76")=0,"",INDIRECT(C290&amp;"!$E$76"))</f>
        <v/>
      </c>
      <c r="G298" s="37" t="str" cm="1">
        <f t="array" aca="1" ref="G298" ca="1">IF(INDIRECT(C290&amp;"!$E$111")=0,"",INDIRECT(C290&amp;"!$E$111"))</f>
        <v/>
      </c>
      <c r="H298" s="37" t="str" cm="1">
        <f t="array" aca="1" ref="H298" ca="1">IF(INDIRECT(C290&amp;"!$E$146")=0,"",INDIRECT(C290&amp;"!$E$146"))</f>
        <v/>
      </c>
      <c r="I298" s="37" t="str" cm="1">
        <f t="array" aca="1" ref="I298" ca="1">IF(INDIRECT(C290&amp;"!$E$181")=0,"",INDIRECT(C290&amp;"!$E$181"))</f>
        <v/>
      </c>
      <c r="J298" s="37" t="str" cm="1">
        <f t="array" aca="1" ref="J298" ca="1">IF(INDIRECT(C290&amp;"!$E$216")=0,"",INDIRECT(C290&amp;"!$E$216"))</f>
        <v/>
      </c>
      <c r="K298" s="37" t="str" cm="1">
        <f t="array" aca="1" ref="K298" ca="1">IF(INDIRECT(C290&amp;"!$E$251")=0,"",INDIRECT(C290&amp;"!$E$251"))</f>
        <v/>
      </c>
      <c r="L298" s="120" t="str" cm="1">
        <f t="array" aca="1" ref="L298" ca="1">IF(INDIRECT(C290&amp;"!$E$286")=0,"",INDIRECT(C290&amp;"!$E$286"))</f>
        <v/>
      </c>
      <c r="M298" s="37" t="str">
        <f ca="1">IF(E298="","",SUM($E298:$L298))</f>
        <v/>
      </c>
    </row>
    <row r="299" spans="2:24" ht="14.25" customHeight="1">
      <c r="C299" s="43"/>
      <c r="D299" s="36" t="s">
        <v>91</v>
      </c>
      <c r="E299" s="53" t="str">
        <f ca="1">IF(OR(E297="",E298=""),"",ROUNDDOWN(E297*E298*24,0))</f>
        <v/>
      </c>
      <c r="F299" s="53" t="str">
        <f t="shared" ref="F299:L299" ca="1" si="203">IF(OR(F297="",F298=""),"",ROUNDDOWN(F297*F298*24,0))</f>
        <v/>
      </c>
      <c r="G299" s="53" t="str">
        <f t="shared" ca="1" si="203"/>
        <v/>
      </c>
      <c r="H299" s="53" t="str">
        <f t="shared" ca="1" si="203"/>
        <v/>
      </c>
      <c r="I299" s="53" t="str">
        <f t="shared" ca="1" si="203"/>
        <v/>
      </c>
      <c r="J299" s="53" t="str">
        <f t="shared" ca="1" si="203"/>
        <v/>
      </c>
      <c r="K299" s="53" t="str">
        <f t="shared" ca="1" si="203"/>
        <v/>
      </c>
      <c r="L299" s="53" t="str">
        <f t="shared" ca="1" si="203"/>
        <v/>
      </c>
      <c r="M299" s="123">
        <f ca="1">SUM(E299:L299)</f>
        <v>0</v>
      </c>
      <c r="Q299" s="26" t="str">
        <f t="shared" ref="Q299" ca="1" si="204">IF(OR(E297="",E298=""),"", TEXT(E297,"#,###円") &amp; "×" &amp; TEXT(E298,"[h]:mm時間;@") &amp; "=" &amp; TEXT(E299,"#,###円"))</f>
        <v/>
      </c>
      <c r="R299" s="26" t="str">
        <f t="shared" ref="R299" ca="1" si="205">IF(OR(F297="",F298=""),"", TEXT(F297,"#,###円") &amp; "×" &amp; TEXT(F298,"[h]:mm時間;@") &amp; "=" &amp; TEXT(F299,"#,###円"))</f>
        <v/>
      </c>
      <c r="S299" s="26" t="str">
        <f t="shared" ref="S299" ca="1" si="206">IF(OR(G297="",G298=""),"", TEXT(G297,"#,###円") &amp; "×" &amp; TEXT(G298,"[h]:mm時間;@") &amp; "=" &amp; TEXT(G299,"#,###円"))</f>
        <v/>
      </c>
      <c r="T299" s="26" t="str">
        <f t="shared" ref="T299" ca="1" si="207">IF(OR(H297="",H298=""),"", TEXT(H297,"#,###円") &amp; "×" &amp; TEXT(H298,"[h]:mm時間;@") &amp; "=" &amp; TEXT(H299,"#,###円"))</f>
        <v/>
      </c>
      <c r="U299" s="26" t="str">
        <f t="shared" ref="U299" ca="1" si="208">IF(OR(I297="",I298=""),"", TEXT(I297,"#,###円") &amp; "×" &amp; TEXT(I298,"[h]:mm時間;@") &amp; "=" &amp; TEXT(I299,"#,###円"))</f>
        <v/>
      </c>
      <c r="V299" s="26" t="str">
        <f t="shared" ref="V299" ca="1" si="209">IF(OR(J297="",J298=""),"", TEXT(J297,"#,###円") &amp; "×" &amp; TEXT(J298,"[h]:mm時間;@") &amp; "=" &amp; TEXT(J299,"#,###円"))</f>
        <v/>
      </c>
      <c r="W299" s="26" t="str">
        <f t="shared" ref="W299" ca="1" si="210">IF(OR(K297="",K298=""),"", TEXT(K297,"#,###円") &amp; "×" &amp; TEXT(K298,"[h]:mm時間;@") &amp; "=" &amp; TEXT(K299,"#,###円"))</f>
        <v/>
      </c>
      <c r="X299" s="26" t="str">
        <f ca="1">IF(OR(L297="",K298=""),"", TEXT(L297,"#,###円") &amp; "×" &amp; TEXT(L298,"[h]:mm時間;@") &amp; "=" &amp; TEXT(L299,"#,###円"))</f>
        <v/>
      </c>
    </row>
    <row r="300" spans="2:24" ht="14.25" customHeight="1">
      <c r="C300" s="36" t="s">
        <v>74</v>
      </c>
      <c r="D300" s="46" t="s">
        <v>75</v>
      </c>
      <c r="E300" s="47"/>
      <c r="F300" s="48"/>
      <c r="G300" s="48"/>
      <c r="H300" s="48"/>
      <c r="I300" s="48"/>
      <c r="J300" s="48"/>
      <c r="K300" s="48"/>
      <c r="L300" s="47"/>
      <c r="M300" s="124">
        <f>SUM(E300:L300)</f>
        <v>0</v>
      </c>
      <c r="Q300" s="26" t="str">
        <f t="shared" ref="Q300:X300" si="211">IF(E300="",""," / 自己負担：" &amp; TEXT(E300,"#,###円")) &amp; IF(E301="",""," ※" &amp;E301)</f>
        <v/>
      </c>
      <c r="R300" s="26" t="str">
        <f t="shared" si="211"/>
        <v/>
      </c>
      <c r="S300" s="26" t="str">
        <f t="shared" si="211"/>
        <v/>
      </c>
      <c r="T300" s="26" t="str">
        <f t="shared" si="211"/>
        <v/>
      </c>
      <c r="U300" s="26" t="str">
        <f t="shared" si="211"/>
        <v/>
      </c>
      <c r="V300" s="26" t="str">
        <f t="shared" si="211"/>
        <v/>
      </c>
      <c r="W300" s="26" t="str">
        <f t="shared" si="211"/>
        <v/>
      </c>
      <c r="X300" s="26" t="str">
        <f t="shared" si="211"/>
        <v/>
      </c>
    </row>
    <row r="301" spans="2:24" ht="34.5" customHeight="1" thickBot="1">
      <c r="C301" s="49" t="s">
        <v>76</v>
      </c>
      <c r="D301" s="50" t="s">
        <v>77</v>
      </c>
      <c r="E301" s="51"/>
      <c r="F301" s="51"/>
      <c r="G301" s="51"/>
      <c r="H301" s="51"/>
      <c r="I301" s="51"/>
      <c r="J301" s="51"/>
      <c r="K301" s="51"/>
      <c r="L301" s="51"/>
      <c r="M301" s="122"/>
      <c r="O301" s="1" t="s">
        <v>78</v>
      </c>
    </row>
    <row r="302" spans="2:24" ht="14.25" customHeight="1" thickTop="1">
      <c r="C302" s="44"/>
      <c r="D302" s="38" t="s">
        <v>22</v>
      </c>
      <c r="E302" s="39" t="str">
        <f ca="1">IFERROR(IF(E299-E300=0,"",E299-E300),"")</f>
        <v/>
      </c>
      <c r="F302" s="39" t="str">
        <f t="shared" ref="F302:L302" ca="1" si="212">IFERROR(IF(F299-F300=0,"",F299-F300),"")</f>
        <v/>
      </c>
      <c r="G302" s="39" t="str">
        <f t="shared" ca="1" si="212"/>
        <v/>
      </c>
      <c r="H302" s="39" t="str">
        <f t="shared" ca="1" si="212"/>
        <v/>
      </c>
      <c r="I302" s="39" t="str">
        <f t="shared" ca="1" si="212"/>
        <v/>
      </c>
      <c r="J302" s="39" t="str">
        <f t="shared" ca="1" si="212"/>
        <v/>
      </c>
      <c r="K302" s="39" t="str">
        <f t="shared" ca="1" si="212"/>
        <v/>
      </c>
      <c r="L302" s="121" t="str">
        <f t="shared" ca="1" si="212"/>
        <v/>
      </c>
      <c r="M302" s="39" t="str">
        <f ca="1">IF(E302="","",SUM(E302:L302))</f>
        <v/>
      </c>
      <c r="Q302" s="56" t="str">
        <f ca="1">Q299&amp;Q300</f>
        <v/>
      </c>
      <c r="R302" s="56" t="str">
        <f t="shared" ref="R302:X302" ca="1" si="213">R299&amp;R300</f>
        <v/>
      </c>
      <c r="S302" s="56" t="str">
        <f t="shared" ca="1" si="213"/>
        <v/>
      </c>
      <c r="T302" s="56" t="str">
        <f t="shared" ca="1" si="213"/>
        <v/>
      </c>
      <c r="U302" s="56" t="str">
        <f t="shared" ca="1" si="213"/>
        <v/>
      </c>
      <c r="V302" s="56" t="str">
        <f t="shared" ca="1" si="213"/>
        <v/>
      </c>
      <c r="W302" s="56" t="str">
        <f t="shared" ca="1" si="213"/>
        <v/>
      </c>
      <c r="X302" s="56" t="str">
        <f t="shared" ca="1" si="213"/>
        <v/>
      </c>
    </row>
    <row r="303" spans="2:24" ht="15" thickBot="1">
      <c r="B303" s="32"/>
      <c r="C303" s="32"/>
      <c r="D303" s="32"/>
      <c r="E303" s="32"/>
      <c r="F303" s="32"/>
      <c r="G303" s="32"/>
      <c r="H303" s="32"/>
      <c r="I303" s="32"/>
      <c r="J303" s="32"/>
      <c r="K303" s="32"/>
      <c r="L303" s="32"/>
      <c r="M303" s="32"/>
    </row>
    <row r="304" spans="2:24">
      <c r="Q304" s="1" t="s">
        <v>88</v>
      </c>
      <c r="R304" s="1" t="s">
        <v>89</v>
      </c>
      <c r="S304" s="1" t="s">
        <v>90</v>
      </c>
    </row>
    <row r="305" spans="2:24" ht="14.25" customHeight="1">
      <c r="B305" s="45">
        <f>B290+1</f>
        <v>21</v>
      </c>
      <c r="C305" s="35" t="str">
        <f>HYPERLINK("#日誌"&amp;B305&amp;"!B10","日誌"&amp;B305)</f>
        <v>日誌21</v>
      </c>
      <c r="D305" s="127" t="s">
        <v>106</v>
      </c>
      <c r="E305" s="130"/>
      <c r="F305" s="127" t="s">
        <v>73</v>
      </c>
      <c r="G305" s="52"/>
      <c r="H305" s="127" t="s">
        <v>83</v>
      </c>
      <c r="I305" s="25"/>
      <c r="J305" s="127" t="s">
        <v>15</v>
      </c>
      <c r="K305" s="25"/>
      <c r="M305" s="54" t="str">
        <f>HYPERLINK("#①人件費!C"&amp;9*B305,"経費支出管理表へ")</f>
        <v>経費支出管理表へ</v>
      </c>
      <c r="O305" s="125" t="str">
        <f>IF(AND(G305="健保等級適用者以外の者（Ｂ）",OR(I305="日額",I305="時給")),"健保等級適用者以外の者（Ｂ）かつ給与形態が「"&amp;I305&amp;"」の場合、等級単価を適用しません。補助金事務局へお問い合わせ頂き、個別単価を適用してください。","")</f>
        <v/>
      </c>
      <c r="Q305" s="1" t="str">
        <f>IF(G305="","×","○")</f>
        <v>×</v>
      </c>
      <c r="R305" s="1" t="str">
        <f>IF(G305="健保等級適用者（Ａ）","○",IF(AND(G305="健保等級適用者以外の者（Ｂ）",I305=""),"×",IF(OR(I305="年額",I305="月額"),"○","")))</f>
        <v/>
      </c>
      <c r="S305" s="1" t="str">
        <f>IF(AND(G305="健保等級適用者（Ａ）",K305=""),"×","○")</f>
        <v>○</v>
      </c>
    </row>
    <row r="306" spans="2:24" ht="14.25" customHeight="1">
      <c r="C306" s="95"/>
      <c r="D306" s="94"/>
      <c r="F306" s="127" t="s">
        <v>115</v>
      </c>
      <c r="G306" s="25"/>
      <c r="H306" s="127" t="s">
        <v>116</v>
      </c>
      <c r="I306" s="25"/>
    </row>
    <row r="307" spans="2:24" ht="7.5" customHeight="1">
      <c r="C307" s="26"/>
      <c r="D307" s="26"/>
      <c r="E307" s="26"/>
      <c r="F307" s="26"/>
      <c r="G307" s="34" t="e">
        <f>VLOOKUP(G306,リスト!F:G,2,FALSE)</f>
        <v>#N/A</v>
      </c>
      <c r="H307" s="26"/>
      <c r="I307" s="34"/>
      <c r="J307" s="26"/>
      <c r="K307" s="26"/>
      <c r="L307" s="26"/>
      <c r="M307" s="26"/>
    </row>
    <row r="308" spans="2:24" ht="14.25" customHeight="1">
      <c r="C308" s="40"/>
      <c r="D308" s="111"/>
      <c r="E308" s="112" t="s">
        <v>42</v>
      </c>
      <c r="F308" s="112" t="s">
        <v>43</v>
      </c>
      <c r="G308" s="112" t="s">
        <v>44</v>
      </c>
      <c r="H308" s="112" t="s">
        <v>45</v>
      </c>
      <c r="I308" s="112" t="s">
        <v>46</v>
      </c>
      <c r="J308" s="112" t="s">
        <v>47</v>
      </c>
      <c r="K308" s="112" t="s">
        <v>48</v>
      </c>
      <c r="L308" s="112" t="s">
        <v>49</v>
      </c>
      <c r="M308" s="113" t="s">
        <v>11</v>
      </c>
      <c r="Q308" s="112" t="s">
        <v>42</v>
      </c>
      <c r="R308" s="112" t="s">
        <v>43</v>
      </c>
      <c r="S308" s="112" t="s">
        <v>44</v>
      </c>
      <c r="T308" s="112" t="s">
        <v>45</v>
      </c>
      <c r="U308" s="112" t="s">
        <v>46</v>
      </c>
      <c r="V308" s="112" t="s">
        <v>47</v>
      </c>
      <c r="W308" s="112" t="s">
        <v>48</v>
      </c>
      <c r="X308" s="112" t="s">
        <v>49</v>
      </c>
    </row>
    <row r="309" spans="2:24" ht="14.25" customHeight="1">
      <c r="C309" s="27" t="s">
        <v>17</v>
      </c>
      <c r="D309" s="28"/>
      <c r="E309" s="29" t="e" cm="1">
        <f t="array" aca="1" ref="E309" ca="1">IF(INDIRECT(C305&amp;"!$E$41")=0,"",COUNT(INDIRECT(C305&amp;"!$E$10:$E$40")))</f>
        <v>#REF!</v>
      </c>
      <c r="F309" s="29" t="e" cm="1">
        <f t="array" aca="1" ref="F309" ca="1">IF(INDIRECT(C305&amp;"!$E$76")=0,"",COUNT(INDIRECT(C305&amp;"!$E$45:$E$75")))</f>
        <v>#REF!</v>
      </c>
      <c r="G309" s="29" t="e" cm="1">
        <f t="array" aca="1" ref="G309" ca="1">IF(INDIRECT(C305&amp;"!$E$111")=0,"",COUNT(INDIRECT(C305&amp;"!$E$80:$E$110")))</f>
        <v>#REF!</v>
      </c>
      <c r="H309" s="29" t="e" cm="1">
        <f t="array" aca="1" ref="H309" ca="1">IF(INDIRECT(C305&amp;"!$E$146")=0,"",COUNT(INDIRECT(C305&amp;"!$E$115:$E$145")))</f>
        <v>#REF!</v>
      </c>
      <c r="I309" s="29" t="e" cm="1">
        <f t="array" aca="1" ref="I309" ca="1">IF(INDIRECT(C305&amp;"!$E$181")=0,"",COUNT(INDIRECT(C305&amp;"!$E$150:$E$180")))</f>
        <v>#REF!</v>
      </c>
      <c r="J309" s="29" t="e" cm="1">
        <f t="array" aca="1" ref="J309" ca="1">IF(INDIRECT(C305&amp;"!$E$216")=0,"",COUNT(INDIRECT(C305&amp;"!$E$185:$E$215")))</f>
        <v>#REF!</v>
      </c>
      <c r="K309" s="29" t="e" cm="1">
        <f t="array" aca="1" ref="K309" ca="1">IF(INDIRECT(C305&amp;"!$E$251")=0,"",COUNT(INDIRECT(C305&amp;"!$E$220:$E$250")))</f>
        <v>#REF!</v>
      </c>
      <c r="L309" s="116" t="e" cm="1">
        <f t="array" aca="1" ref="L309" ca="1">IF(INDIRECT(C305&amp;"!$E$286")=0,"",COUNT(INDIRECT(C305&amp;"!$E$255:$E$285")))</f>
        <v>#REF!</v>
      </c>
      <c r="M309" s="29" t="e">
        <f ca="1">IF($E$9="","",SUM($E309:$L309))</f>
        <v>#REF!</v>
      </c>
      <c r="O309" s="132" t="s">
        <v>145</v>
      </c>
      <c r="Q309" s="55" t="e" cm="1">
        <f t="array" aca="1" ref="Q309" ca="1">INDIRECT(C305&amp;"!A" &amp; MIN(_xlfn._xlws.FILTER(ROW(INDIRECT(C305&amp;"!$B$10:$B$40")),INDIRECT(C305&amp;"!$B$10:$B$40")&lt;&gt;"")))</f>
        <v>#REF!</v>
      </c>
      <c r="R309" s="55" t="e" cm="1">
        <f t="array" aca="1" ref="R309" ca="1">INDIRECT(C305&amp;"!A"&amp;MIN(_xlfn._xlws.FILTER(ROW(INDIRECT(C305&amp;"!$B$45:$B$75")),INDIRECT(C305&amp;"!$B$45:$B$75")&lt;&gt;"")))</f>
        <v>#REF!</v>
      </c>
      <c r="S309" s="55" t="e" cm="1">
        <f t="array" aca="1" ref="S309" ca="1">INDIRECT(C305&amp;"!A"&amp;MIN(_xlfn._xlws.FILTER(ROW(INDIRECT(C305&amp;"!$B$80:$B$110")),INDIRECT(C305&amp;"!$B$80:$B$110")&lt;&gt;"")))</f>
        <v>#REF!</v>
      </c>
      <c r="T309" s="55" t="e" cm="1">
        <f t="array" aca="1" ref="T309" ca="1">INDIRECT(C305&amp;"!A" &amp; MIN(_xlfn._xlws.FILTER(ROW(INDIRECT(C305&amp;"!$B$115:$B$145")),INDIRECT(C305&amp;"!$B$115:$B$145")&lt;&gt;"")))</f>
        <v>#REF!</v>
      </c>
      <c r="U309" s="55" t="e" cm="1">
        <f t="array" aca="1" ref="U309" ca="1">INDIRECT(C305&amp;"!A" &amp; MIN(_xlfn._xlws.FILTER(ROW(INDIRECT(C305&amp;"!$B$150:$B$180")),INDIRECT(C305&amp;"!$B$150:$B$180")&lt;&gt;"")))</f>
        <v>#REF!</v>
      </c>
      <c r="V309" s="55" t="e" cm="1">
        <f t="array" aca="1" ref="V309" ca="1">INDIRECT(C305&amp;"!A" &amp; MIN(_xlfn._xlws.FILTER(ROW(INDIRECT(C305&amp;"!$B$185:$B$215")),INDIRECT(C305&amp;"!$B$185:$B$215")&lt;&gt;"")))</f>
        <v>#REF!</v>
      </c>
      <c r="W309" s="55" t="e" cm="1">
        <f t="array" aca="1" ref="W309" ca="1">INDIRECT(C305&amp;"!A" &amp; MIN(_xlfn._xlws.FILTER(ROW(INDIRECT(C305&amp;"!$B$220:$B$250")),INDIRECT(C305&amp;"!$B$220:$B$250")&lt;&gt;"")))</f>
        <v>#REF!</v>
      </c>
      <c r="X309" s="55" t="e" cm="1">
        <f t="array" aca="1" ref="X309" ca="1">INDIRECT(C305&amp;"!A" &amp; MIN(_xlfn._xlws.FILTER(ROW(INDIRECT(C305&amp;"!$B$255:$B$285")),INDIRECT(C305&amp;"!$B$255:$B$285")&lt;&gt;"")))</f>
        <v>#REF!</v>
      </c>
    </row>
    <row r="310" spans="2:24" ht="14.25" customHeight="1">
      <c r="C310" s="36" t="s">
        <v>18</v>
      </c>
      <c r="D310" s="30" t="str">
        <f>IF(G305="健保等級適用者（Ａ）","報酬月額","月給")</f>
        <v>月給</v>
      </c>
      <c r="E310" s="24"/>
      <c r="F310" s="24"/>
      <c r="G310" s="24"/>
      <c r="H310" s="24"/>
      <c r="I310" s="24"/>
      <c r="J310" s="24"/>
      <c r="K310" s="24"/>
      <c r="L310" s="117"/>
      <c r="M310" s="122"/>
    </row>
    <row r="311" spans="2:24" ht="14.25" customHeight="1">
      <c r="C311" s="42"/>
      <c r="D311" s="30" t="s">
        <v>68</v>
      </c>
      <c r="E311" s="75" t="str">
        <f ca="1">IF(E312="","",IF(G305="健保等級適用者（Ａ）",IF(K305="年1～3回",MATCH(E312,等級単価一覧!G:G,0),MATCH(E312,等級単価一覧!F:F,0)),MATCH(E312,等級単価一覧!L:L,0))-10)</f>
        <v/>
      </c>
      <c r="F311" s="75" t="str">
        <f ca="1">IF(F312="","",IF(G305="健保等級適用者（Ａ）",IF(K305="年1～3回",MATCH(F312,等級単価一覧!G:G,0),MATCH(F312,等級単価一覧!F:F,0)),MATCH(F312,等級単価一覧!L:L,0))-10)</f>
        <v/>
      </c>
      <c r="G311" s="75" t="str">
        <f ca="1">IF(G312="","",IF(G305="健保等級適用者（Ａ）",IF(K305="年1～3回",MATCH(G312,等級単価一覧!G:G,0),MATCH(G312,等級単価一覧!F:F,0)),MATCH(G312,等級単価一覧!L:L,0))-10)</f>
        <v/>
      </c>
      <c r="H311" s="75" t="str">
        <f ca="1">IF(H312="","",IF(G305="健保等級適用者（Ａ）",IF(K305="年1～3回",MATCH(H312,等級単価一覧!G:G,0),MATCH(H312,等級単価一覧!F:F,0)),MATCH(H312,等級単価一覧!L:L,0))-10)</f>
        <v/>
      </c>
      <c r="I311" s="75" t="str">
        <f ca="1">IF(I312="","",IF(G305="健保等級適用者（Ａ）",IF(K305="年1～3回",MATCH(I312,等級単価一覧!G:G,0),MATCH(I312,等級単価一覧!F:F,0)),MATCH(I312,等級単価一覧!L:L,0))-10)</f>
        <v/>
      </c>
      <c r="J311" s="75" t="str">
        <f ca="1">IF(J312="","",IF(G305="健保等級適用者（Ａ）",IF(K305="年1～3回",MATCH(J312,等級単価一覧!G:G,0),MATCH(J312,等級単価一覧!F:F,0)),MATCH(J312,等級単価一覧!L:L,0))-10)</f>
        <v/>
      </c>
      <c r="K311" s="75" t="str">
        <f ca="1">IF(K312="","",IF(G305="健保等級適用者（Ａ）",IF(K305="年1～3回",MATCH(K312,等級単価一覧!G:G,0),MATCH(K312,等級単価一覧!F:F,0)),MATCH(K312,等級単価一覧!L:L,0))-10)</f>
        <v/>
      </c>
      <c r="L311" s="118" t="str">
        <f ca="1">IF(L312="","",IF(G305="健保等級適用者（Ａ）",IF(K305="年1～3回",MATCH(L312,等級単価一覧!G:G,0),MATCH(L312,等級単価一覧!F:F,0)),MATCH(L312,等級単価一覧!L:L,0))-10)</f>
        <v/>
      </c>
      <c r="M311" s="122"/>
    </row>
    <row r="312" spans="2:24" ht="14.25" customHeight="1">
      <c r="C312" s="42"/>
      <c r="D312" s="23" t="s">
        <v>20</v>
      </c>
      <c r="E312" s="41" t="str" cm="1">
        <f t="array" aca="1" ref="E312" ca="1">IF(AND(Q305="○",R305="○",S305="○"),IFERROR(IF(G305="健保等級適用者（Ａ）",IF(K305="年1～3回",VLOOKUP(E310,等級単価一覧!$B$11:$G$60,6,FALSE),VLOOKUP(E310,等級単価一覧!$B$11:$G$60,5,FALSE)),INDIRECT("等級単価一覧!L"&amp;MATCH(MAX(_xlfn._xlws.FILTER(等級単価一覧!$H$11:$H$60,等級単価一覧!$H$11:$H$60&lt;=E310)),等級単価一覧!H:H,0))),""),"")</f>
        <v/>
      </c>
      <c r="F312" s="41" t="str" cm="1">
        <f t="array" aca="1" ref="F312" ca="1">IF(AND(Q305="○",R305="○",S305="○"),IFERROR(IF(G305="健保等級適用者（Ａ）",IF(K305="年1～3回",VLOOKUP(F310,等級単価一覧!$B$11:$G$60,6,FALSE),VLOOKUP(F310,等級単価一覧!$B$11:$G$60,5,FALSE)),INDIRECT("等級単価一覧!L"&amp;MATCH(MAX(_xlfn._xlws.FILTER(等級単価一覧!$H$11:$H$60,等級単価一覧!$H$11:$H$60&lt;=F310)),等級単価一覧!H:H,0))),""),"")</f>
        <v/>
      </c>
      <c r="G312" s="41" t="str" cm="1">
        <f t="array" aca="1" ref="G312" ca="1">IF(AND(Q305="○",R305="○",S305="○"),IFERROR(IF(G305="健保等級適用者（Ａ）",IF(K305="年1～3回",VLOOKUP(G310,等級単価一覧!$B$11:$G$60,6,FALSE),VLOOKUP(G310,等級単価一覧!$B$11:$G$60,5,FALSE)),INDIRECT("等級単価一覧!L"&amp;MATCH(MAX(_xlfn._xlws.FILTER(等級単価一覧!$H$11:$H$60,等級単価一覧!$H$11:$H$60&lt;=G310)),等級単価一覧!H:H,0))),""),"")</f>
        <v/>
      </c>
      <c r="H312" s="41" t="str" cm="1">
        <f t="array" aca="1" ref="H312" ca="1">IF(AND(Q305="○",R305="○",S305="○"),IFERROR(IF(G305="健保等級適用者（Ａ）",IF(K305="年1～3回",VLOOKUP(H310,等級単価一覧!$B$11:$G$60,6,FALSE),VLOOKUP(H310,等級単価一覧!$B$11:$G$60,5,FALSE)),INDIRECT("等級単価一覧!L"&amp;MATCH(MAX(_xlfn._xlws.FILTER(等級単価一覧!$H$11:$H$60,等級単価一覧!$H$11:$H$60&lt;=H310)),等級単価一覧!H:H,0))),""),"")</f>
        <v/>
      </c>
      <c r="I312" s="41" t="str" cm="1">
        <f t="array" aca="1" ref="I312" ca="1">IF(AND(Q305="○",R305="○",S305="○"),IFERROR(IF(G305="健保等級適用者（Ａ）",IF(K305="年1～3回",VLOOKUP(I310,等級単価一覧!$B$11:$G$60,6,FALSE),VLOOKUP(I310,等級単価一覧!$B$11:$G$60,5,FALSE)),INDIRECT("等級単価一覧!L"&amp;MATCH(MAX(_xlfn._xlws.FILTER(等級単価一覧!$H$11:$H$60,等級単価一覧!$H$11:$H$60&lt;=I310)),等級単価一覧!H:H,0))),""),"")</f>
        <v/>
      </c>
      <c r="J312" s="41" t="str" cm="1">
        <f t="array" aca="1" ref="J312" ca="1">IF(AND(Q305="○",R305="○",S305="○"),IFERROR(IF(G305="健保等級適用者（Ａ）",IF(K305="年1～3回",VLOOKUP(J310,等級単価一覧!$B$11:$G$60,6,FALSE),VLOOKUP(J310,等級単価一覧!$B$11:$G$60,5,FALSE)),INDIRECT("等級単価一覧!L"&amp;MATCH(MAX(_xlfn._xlws.FILTER(等級単価一覧!$H$11:$H$60,等級単価一覧!$H$11:$H$60&lt;=J310)),等級単価一覧!H:H,0))),""),"")</f>
        <v/>
      </c>
      <c r="K312" s="41" t="str" cm="1">
        <f t="array" aca="1" ref="K312" ca="1">IF(AND(Q305="○",R305="○",S305="○"),IFERROR(IF(G305="健保等級適用者（Ａ）",IF(K305="年1～3回",VLOOKUP(K310,等級単価一覧!$B$11:$G$60,6,FALSE),VLOOKUP(K310,等級単価一覧!$B$11:$G$60,5,FALSE)),INDIRECT("等級単価一覧!L"&amp;MATCH(MAX(_xlfn._xlws.FILTER(等級単価一覧!$H$11:$H$60,等級単価一覧!$H$11:$H$60&lt;=K310)),等級単価一覧!H:H,0))),""),"")</f>
        <v/>
      </c>
      <c r="L312" s="119" t="str" cm="1">
        <f t="array" aca="1" ref="L312" ca="1">IF(AND(Q305="○",R305="○",S305="○"),IFERROR(IF(G305="健保等級適用者（Ａ）",IF(K305="年1～3回",VLOOKUP(L310,等級単価一覧!$B$11:$G$60,6,FALSE),VLOOKUP(L310,等級単価一覧!$B$11:$G$60,5,FALSE)),INDIRECT("等級単価一覧!L"&amp;MATCH(MAX(_xlfn._xlws.FILTER(等級単価一覧!$H$11:$H$60,等級単価一覧!$H$11:$H$60&lt;=L310)),等級単価一覧!H:H,0))),""),"")</f>
        <v/>
      </c>
      <c r="M312" s="122"/>
    </row>
    <row r="313" spans="2:24" ht="14.25" customHeight="1">
      <c r="C313" s="43"/>
      <c r="D313" s="36" t="s">
        <v>21</v>
      </c>
      <c r="E313" s="37" t="e" cm="1">
        <f t="array" aca="1" ref="E313" ca="1">IF(INDIRECT(C305&amp;"!$E$41")=0,"",INDIRECT(C305&amp;"!$E$41"))</f>
        <v>#REF!</v>
      </c>
      <c r="F313" s="37" t="e" cm="1">
        <f t="array" aca="1" ref="F313" ca="1">IF(INDIRECT(C305&amp;"!$E$76")=0,"",INDIRECT(C305&amp;"!$E$76"))</f>
        <v>#REF!</v>
      </c>
      <c r="G313" s="37" t="e" cm="1">
        <f t="array" aca="1" ref="G313" ca="1">IF(INDIRECT(C305&amp;"!$E$111")=0,"",INDIRECT(C305&amp;"!$E$111"))</f>
        <v>#REF!</v>
      </c>
      <c r="H313" s="37" t="e" cm="1">
        <f t="array" aca="1" ref="H313" ca="1">IF(INDIRECT(C305&amp;"!$E$146")=0,"",INDIRECT(C305&amp;"!$E$146"))</f>
        <v>#REF!</v>
      </c>
      <c r="I313" s="37" t="e" cm="1">
        <f t="array" aca="1" ref="I313" ca="1">IF(INDIRECT(C305&amp;"!$E$181")=0,"",INDIRECT(C305&amp;"!$E$181"))</f>
        <v>#REF!</v>
      </c>
      <c r="J313" s="37" t="e" cm="1">
        <f t="array" aca="1" ref="J313" ca="1">IF(INDIRECT(C305&amp;"!$E$216")=0,"",INDIRECT(C305&amp;"!$E$216"))</f>
        <v>#REF!</v>
      </c>
      <c r="K313" s="37" t="e" cm="1">
        <f t="array" aca="1" ref="K313" ca="1">IF(INDIRECT(C305&amp;"!$E$251")=0,"",INDIRECT(C305&amp;"!$E$251"))</f>
        <v>#REF!</v>
      </c>
      <c r="L313" s="120" t="e" cm="1">
        <f t="array" aca="1" ref="L313" ca="1">IF(INDIRECT(C305&amp;"!$E$286")=0,"",INDIRECT(C305&amp;"!$E$286"))</f>
        <v>#REF!</v>
      </c>
      <c r="M313" s="37" t="e">
        <f ca="1">IF(E313="","",SUM($E313:$L313))</f>
        <v>#REF!</v>
      </c>
    </row>
    <row r="314" spans="2:24" ht="14.25" customHeight="1">
      <c r="C314" s="43"/>
      <c r="D314" s="36" t="s">
        <v>91</v>
      </c>
      <c r="E314" s="53" t="e">
        <f ca="1">IF(OR(E312="",E313=""),"",ROUNDDOWN(E312*E313*24,0))</f>
        <v>#REF!</v>
      </c>
      <c r="F314" s="53" t="e">
        <f t="shared" ref="F314:L314" ca="1" si="214">IF(OR(F312="",F313=""),"",ROUNDDOWN(F312*F313*24,0))</f>
        <v>#REF!</v>
      </c>
      <c r="G314" s="53" t="e">
        <f t="shared" ca="1" si="214"/>
        <v>#REF!</v>
      </c>
      <c r="H314" s="53" t="e">
        <f t="shared" ca="1" si="214"/>
        <v>#REF!</v>
      </c>
      <c r="I314" s="53" t="e">
        <f t="shared" ca="1" si="214"/>
        <v>#REF!</v>
      </c>
      <c r="J314" s="53" t="e">
        <f t="shared" ca="1" si="214"/>
        <v>#REF!</v>
      </c>
      <c r="K314" s="53" t="e">
        <f t="shared" ca="1" si="214"/>
        <v>#REF!</v>
      </c>
      <c r="L314" s="53" t="e">
        <f t="shared" ca="1" si="214"/>
        <v>#REF!</v>
      </c>
      <c r="M314" s="123" t="e">
        <f ca="1">SUM(E314:L314)</f>
        <v>#REF!</v>
      </c>
      <c r="Q314" s="26" t="e">
        <f t="shared" ref="Q314" ca="1" si="215">IF(OR(E312="",E313=""),"", TEXT(E312,"#,###円") &amp; "×" &amp; TEXT(E313,"[h]:mm時間;@") &amp; "=" &amp; TEXT(E314,"#,###円"))</f>
        <v>#REF!</v>
      </c>
      <c r="R314" s="26" t="e">
        <f t="shared" ref="R314" ca="1" si="216">IF(OR(F312="",F313=""),"", TEXT(F312,"#,###円") &amp; "×" &amp; TEXT(F313,"[h]:mm時間;@") &amp; "=" &amp; TEXT(F314,"#,###円"))</f>
        <v>#REF!</v>
      </c>
      <c r="S314" s="26" t="e">
        <f t="shared" ref="S314" ca="1" si="217">IF(OR(G312="",G313=""),"", TEXT(G312,"#,###円") &amp; "×" &amp; TEXT(G313,"[h]:mm時間;@") &amp; "=" &amp; TEXT(G314,"#,###円"))</f>
        <v>#REF!</v>
      </c>
      <c r="T314" s="26" t="e">
        <f t="shared" ref="T314" ca="1" si="218">IF(OR(H312="",H313=""),"", TEXT(H312,"#,###円") &amp; "×" &amp; TEXT(H313,"[h]:mm時間;@") &amp; "=" &amp; TEXT(H314,"#,###円"))</f>
        <v>#REF!</v>
      </c>
      <c r="U314" s="26" t="e">
        <f t="shared" ref="U314" ca="1" si="219">IF(OR(I312="",I313=""),"", TEXT(I312,"#,###円") &amp; "×" &amp; TEXT(I313,"[h]:mm時間;@") &amp; "=" &amp; TEXT(I314,"#,###円"))</f>
        <v>#REF!</v>
      </c>
      <c r="V314" s="26" t="e">
        <f t="shared" ref="V314" ca="1" si="220">IF(OR(J312="",J313=""),"", TEXT(J312,"#,###円") &amp; "×" &amp; TEXT(J313,"[h]:mm時間;@") &amp; "=" &amp; TEXT(J314,"#,###円"))</f>
        <v>#REF!</v>
      </c>
      <c r="W314" s="26" t="e">
        <f t="shared" ref="W314" ca="1" si="221">IF(OR(K312="",K313=""),"", TEXT(K312,"#,###円") &amp; "×" &amp; TEXT(K313,"[h]:mm時間;@") &amp; "=" &amp; TEXT(K314,"#,###円"))</f>
        <v>#REF!</v>
      </c>
      <c r="X314" s="26" t="e">
        <f ca="1">IF(OR(L312="",K313=""),"", TEXT(L312,"#,###円") &amp; "×" &amp; TEXT(L313,"[h]:mm時間;@") &amp; "=" &amp; TEXT(L314,"#,###円"))</f>
        <v>#REF!</v>
      </c>
    </row>
    <row r="315" spans="2:24" ht="14.25" customHeight="1">
      <c r="C315" s="36" t="s">
        <v>74</v>
      </c>
      <c r="D315" s="46" t="s">
        <v>75</v>
      </c>
      <c r="E315" s="47"/>
      <c r="F315" s="48"/>
      <c r="G315" s="48"/>
      <c r="H315" s="48"/>
      <c r="I315" s="48"/>
      <c r="J315" s="48"/>
      <c r="K315" s="48"/>
      <c r="L315" s="47"/>
      <c r="M315" s="124">
        <f>SUM(E315:L315)</f>
        <v>0</v>
      </c>
      <c r="Q315" s="26" t="str">
        <f t="shared" ref="Q315:X315" si="222">IF(E315="",""," / 自己負担：" &amp; TEXT(E315,"#,###円")) &amp; IF(E316="",""," ※" &amp;E316)</f>
        <v/>
      </c>
      <c r="R315" s="26" t="str">
        <f t="shared" si="222"/>
        <v/>
      </c>
      <c r="S315" s="26" t="str">
        <f t="shared" si="222"/>
        <v/>
      </c>
      <c r="T315" s="26" t="str">
        <f t="shared" si="222"/>
        <v/>
      </c>
      <c r="U315" s="26" t="str">
        <f t="shared" si="222"/>
        <v/>
      </c>
      <c r="V315" s="26" t="str">
        <f t="shared" si="222"/>
        <v/>
      </c>
      <c r="W315" s="26" t="str">
        <f t="shared" si="222"/>
        <v/>
      </c>
      <c r="X315" s="26" t="str">
        <f t="shared" si="222"/>
        <v/>
      </c>
    </row>
    <row r="316" spans="2:24" ht="34.5" customHeight="1" thickBot="1">
      <c r="C316" s="49" t="s">
        <v>76</v>
      </c>
      <c r="D316" s="50" t="s">
        <v>77</v>
      </c>
      <c r="E316" s="51"/>
      <c r="F316" s="51"/>
      <c r="G316" s="51"/>
      <c r="H316" s="51"/>
      <c r="I316" s="51"/>
      <c r="J316" s="51"/>
      <c r="K316" s="51"/>
      <c r="L316" s="51"/>
      <c r="M316" s="122"/>
      <c r="O316" s="1" t="s">
        <v>78</v>
      </c>
    </row>
    <row r="317" spans="2:24" ht="14.25" customHeight="1" thickTop="1">
      <c r="C317" s="44"/>
      <c r="D317" s="38" t="s">
        <v>22</v>
      </c>
      <c r="E317" s="39" t="str">
        <f ca="1">IFERROR(IF(E314-E315=0,"",E314-E315),"")</f>
        <v/>
      </c>
      <c r="F317" s="39" t="str">
        <f t="shared" ref="F317:L317" ca="1" si="223">IFERROR(IF(F314-F315=0,"",F314-F315),"")</f>
        <v/>
      </c>
      <c r="G317" s="39" t="str">
        <f t="shared" ca="1" si="223"/>
        <v/>
      </c>
      <c r="H317" s="39" t="str">
        <f t="shared" ca="1" si="223"/>
        <v/>
      </c>
      <c r="I317" s="39" t="str">
        <f t="shared" ca="1" si="223"/>
        <v/>
      </c>
      <c r="J317" s="39" t="str">
        <f t="shared" ca="1" si="223"/>
        <v/>
      </c>
      <c r="K317" s="39" t="str">
        <f t="shared" ca="1" si="223"/>
        <v/>
      </c>
      <c r="L317" s="121" t="str">
        <f t="shared" ca="1" si="223"/>
        <v/>
      </c>
      <c r="M317" s="39" t="str">
        <f ca="1">IF(E317="","",SUM(E317:L317))</f>
        <v/>
      </c>
      <c r="Q317" s="56" t="e">
        <f ca="1">Q314&amp;Q315</f>
        <v>#REF!</v>
      </c>
      <c r="R317" s="56" t="e">
        <f t="shared" ref="R317:X317" ca="1" si="224">R314&amp;R315</f>
        <v>#REF!</v>
      </c>
      <c r="S317" s="56" t="e">
        <f t="shared" ca="1" si="224"/>
        <v>#REF!</v>
      </c>
      <c r="T317" s="56" t="e">
        <f t="shared" ca="1" si="224"/>
        <v>#REF!</v>
      </c>
      <c r="U317" s="56" t="e">
        <f t="shared" ca="1" si="224"/>
        <v>#REF!</v>
      </c>
      <c r="V317" s="56" t="e">
        <f t="shared" ca="1" si="224"/>
        <v>#REF!</v>
      </c>
      <c r="W317" s="56" t="e">
        <f t="shared" ca="1" si="224"/>
        <v>#REF!</v>
      </c>
      <c r="X317" s="56" t="e">
        <f t="shared" ca="1" si="224"/>
        <v>#REF!</v>
      </c>
    </row>
    <row r="318" spans="2:24" ht="15" thickBot="1">
      <c r="B318" s="32"/>
      <c r="C318" s="32"/>
      <c r="D318" s="32"/>
      <c r="E318" s="32"/>
      <c r="F318" s="32"/>
      <c r="G318" s="32"/>
      <c r="H318" s="32"/>
      <c r="I318" s="32"/>
      <c r="J318" s="32"/>
      <c r="K318" s="32"/>
      <c r="L318" s="32"/>
      <c r="M318" s="32"/>
    </row>
    <row r="319" spans="2:24">
      <c r="Q319" s="1" t="s">
        <v>88</v>
      </c>
      <c r="R319" s="1" t="s">
        <v>89</v>
      </c>
      <c r="S319" s="1" t="s">
        <v>90</v>
      </c>
    </row>
    <row r="320" spans="2:24" ht="14.25" customHeight="1">
      <c r="B320" s="45">
        <f>B305+1</f>
        <v>22</v>
      </c>
      <c r="C320" s="35" t="str">
        <f>HYPERLINK("#日誌"&amp;B320&amp;"!B10","日誌"&amp;B320)</f>
        <v>日誌22</v>
      </c>
      <c r="D320" s="127" t="s">
        <v>106</v>
      </c>
      <c r="E320" s="130"/>
      <c r="F320" s="127" t="s">
        <v>73</v>
      </c>
      <c r="G320" s="52"/>
      <c r="H320" s="127" t="s">
        <v>83</v>
      </c>
      <c r="I320" s="25"/>
      <c r="J320" s="127" t="s">
        <v>15</v>
      </c>
      <c r="K320" s="25"/>
      <c r="M320" s="54" t="str">
        <f>HYPERLINK("#①人件費!C"&amp;9*B320,"経費支出管理表へ")</f>
        <v>経費支出管理表へ</v>
      </c>
      <c r="O320" s="125" t="str">
        <f>IF(AND(G320="健保等級適用者以外の者（Ｂ）",OR(I320="日額",I320="時給")),"健保等級適用者以外の者（Ｂ）かつ給与形態が「"&amp;I320&amp;"」の場合、等級単価を適用しません。補助金事務局へお問い合わせ頂き、個別単価を適用してください。","")</f>
        <v/>
      </c>
      <c r="Q320" s="1" t="str">
        <f>IF(G320="","×","○")</f>
        <v>×</v>
      </c>
      <c r="R320" s="1" t="str">
        <f>IF(G320="健保等級適用者（Ａ）","○",IF(AND(G320="健保等級適用者以外の者（Ｂ）",I320=""),"×",IF(OR(I320="年額",I320="月額"),"○","")))</f>
        <v/>
      </c>
      <c r="S320" s="1" t="str">
        <f>IF(AND(G320="健保等級適用者（Ａ）",K320=""),"×","○")</f>
        <v>○</v>
      </c>
    </row>
    <row r="321" spans="2:24" ht="14.25" customHeight="1">
      <c r="C321" s="95"/>
      <c r="D321" s="94"/>
      <c r="F321" s="127" t="s">
        <v>115</v>
      </c>
      <c r="G321" s="25"/>
      <c r="H321" s="127" t="s">
        <v>116</v>
      </c>
      <c r="I321" s="25"/>
    </row>
    <row r="322" spans="2:24" ht="7.5" customHeight="1">
      <c r="C322" s="26"/>
      <c r="D322" s="26"/>
      <c r="E322" s="26"/>
      <c r="F322" s="26"/>
      <c r="G322" s="34" t="e">
        <f>VLOOKUP(G321,リスト!F:G,2,FALSE)</f>
        <v>#N/A</v>
      </c>
      <c r="H322" s="26"/>
      <c r="I322" s="34"/>
      <c r="J322" s="26"/>
      <c r="K322" s="26"/>
      <c r="L322" s="26"/>
      <c r="M322" s="26"/>
    </row>
    <row r="323" spans="2:24" ht="14.25" customHeight="1">
      <c r="C323" s="40"/>
      <c r="D323" s="111"/>
      <c r="E323" s="112" t="s">
        <v>42</v>
      </c>
      <c r="F323" s="112" t="s">
        <v>43</v>
      </c>
      <c r="G323" s="112" t="s">
        <v>44</v>
      </c>
      <c r="H323" s="112" t="s">
        <v>45</v>
      </c>
      <c r="I323" s="112" t="s">
        <v>46</v>
      </c>
      <c r="J323" s="112" t="s">
        <v>47</v>
      </c>
      <c r="K323" s="112" t="s">
        <v>48</v>
      </c>
      <c r="L323" s="112" t="s">
        <v>49</v>
      </c>
      <c r="M323" s="113" t="s">
        <v>11</v>
      </c>
      <c r="Q323" s="112" t="s">
        <v>42</v>
      </c>
      <c r="R323" s="112" t="s">
        <v>43</v>
      </c>
      <c r="S323" s="112" t="s">
        <v>44</v>
      </c>
      <c r="T323" s="112" t="s">
        <v>45</v>
      </c>
      <c r="U323" s="112" t="s">
        <v>46</v>
      </c>
      <c r="V323" s="112" t="s">
        <v>47</v>
      </c>
      <c r="W323" s="112" t="s">
        <v>48</v>
      </c>
      <c r="X323" s="112" t="s">
        <v>49</v>
      </c>
    </row>
    <row r="324" spans="2:24" ht="14.25" customHeight="1">
      <c r="C324" s="27" t="s">
        <v>17</v>
      </c>
      <c r="D324" s="28"/>
      <c r="E324" s="29" t="e" cm="1">
        <f t="array" aca="1" ref="E324" ca="1">IF(INDIRECT(C320&amp;"!$E$41")=0,"",COUNT(INDIRECT(C320&amp;"!$E$10:$E$40")))</f>
        <v>#REF!</v>
      </c>
      <c r="F324" s="29" t="e" cm="1">
        <f t="array" aca="1" ref="F324" ca="1">IF(INDIRECT(C320&amp;"!$E$76")=0,"",COUNT(INDIRECT(C320&amp;"!$E$45:$E$75")))</f>
        <v>#REF!</v>
      </c>
      <c r="G324" s="29" t="e" cm="1">
        <f t="array" aca="1" ref="G324" ca="1">IF(INDIRECT(C320&amp;"!$E$111")=0,"",COUNT(INDIRECT(C320&amp;"!$E$80:$E$110")))</f>
        <v>#REF!</v>
      </c>
      <c r="H324" s="29" t="e" cm="1">
        <f t="array" aca="1" ref="H324" ca="1">IF(INDIRECT(C320&amp;"!$E$146")=0,"",COUNT(INDIRECT(C320&amp;"!$E$115:$E$145")))</f>
        <v>#REF!</v>
      </c>
      <c r="I324" s="29" t="e" cm="1">
        <f t="array" aca="1" ref="I324" ca="1">IF(INDIRECT(C320&amp;"!$E$181")=0,"",COUNT(INDIRECT(C320&amp;"!$E$150:$E$180")))</f>
        <v>#REF!</v>
      </c>
      <c r="J324" s="29" t="e" cm="1">
        <f t="array" aca="1" ref="J324" ca="1">IF(INDIRECT(C320&amp;"!$E$216")=0,"",COUNT(INDIRECT(C320&amp;"!$E$185:$E$215")))</f>
        <v>#REF!</v>
      </c>
      <c r="K324" s="29" t="e" cm="1">
        <f t="array" aca="1" ref="K324" ca="1">IF(INDIRECT(C320&amp;"!$E$251")=0,"",COUNT(INDIRECT(C320&amp;"!$E$220:$E$250")))</f>
        <v>#REF!</v>
      </c>
      <c r="L324" s="116" t="e" cm="1">
        <f t="array" aca="1" ref="L324" ca="1">IF(INDIRECT(C320&amp;"!$E$286")=0,"",COUNT(INDIRECT(C320&amp;"!$E$255:$E$285")))</f>
        <v>#REF!</v>
      </c>
      <c r="M324" s="29" t="e">
        <f ca="1">IF($E$9="","",SUM($E324:$L324))</f>
        <v>#REF!</v>
      </c>
      <c r="O324" s="132" t="s">
        <v>145</v>
      </c>
      <c r="Q324" s="55" t="e" cm="1">
        <f t="array" aca="1" ref="Q324" ca="1">INDIRECT(C320&amp;"!A" &amp; MIN(_xlfn._xlws.FILTER(ROW(INDIRECT(C320&amp;"!$B$10:$B$40")),INDIRECT(C320&amp;"!$B$10:$B$40")&lt;&gt;"")))</f>
        <v>#REF!</v>
      </c>
      <c r="R324" s="55" t="e" cm="1">
        <f t="array" aca="1" ref="R324" ca="1">INDIRECT(C320&amp;"!A"&amp;MIN(_xlfn._xlws.FILTER(ROW(INDIRECT(C320&amp;"!$B$45:$B$75")),INDIRECT(C320&amp;"!$B$45:$B$75")&lt;&gt;"")))</f>
        <v>#REF!</v>
      </c>
      <c r="S324" s="55" t="e" cm="1">
        <f t="array" aca="1" ref="S324" ca="1">INDIRECT(C320&amp;"!A"&amp;MIN(_xlfn._xlws.FILTER(ROW(INDIRECT(C320&amp;"!$B$80:$B$110")),INDIRECT(C320&amp;"!$B$80:$B$110")&lt;&gt;"")))</f>
        <v>#REF!</v>
      </c>
      <c r="T324" s="55" t="e" cm="1">
        <f t="array" aca="1" ref="T324" ca="1">INDIRECT(C320&amp;"!A" &amp; MIN(_xlfn._xlws.FILTER(ROW(INDIRECT(C320&amp;"!$B$115:$B$145")),INDIRECT(C320&amp;"!$B$115:$B$145")&lt;&gt;"")))</f>
        <v>#REF!</v>
      </c>
      <c r="U324" s="55" t="e" cm="1">
        <f t="array" aca="1" ref="U324" ca="1">INDIRECT(C320&amp;"!A" &amp; MIN(_xlfn._xlws.FILTER(ROW(INDIRECT(C320&amp;"!$B$150:$B$180")),INDIRECT(C320&amp;"!$B$150:$B$180")&lt;&gt;"")))</f>
        <v>#REF!</v>
      </c>
      <c r="V324" s="55" t="e" cm="1">
        <f t="array" aca="1" ref="V324" ca="1">INDIRECT(C320&amp;"!A" &amp; MIN(_xlfn._xlws.FILTER(ROW(INDIRECT(C320&amp;"!$B$185:$B$215")),INDIRECT(C320&amp;"!$B$185:$B$215")&lt;&gt;"")))</f>
        <v>#REF!</v>
      </c>
      <c r="W324" s="55" t="e" cm="1">
        <f t="array" aca="1" ref="W324" ca="1">INDIRECT(C320&amp;"!A" &amp; MIN(_xlfn._xlws.FILTER(ROW(INDIRECT(C320&amp;"!$B$220:$B$250")),INDIRECT(C320&amp;"!$B$220:$B$250")&lt;&gt;"")))</f>
        <v>#REF!</v>
      </c>
      <c r="X324" s="55" t="e" cm="1">
        <f t="array" aca="1" ref="X324" ca="1">INDIRECT(C320&amp;"!A" &amp; MIN(_xlfn._xlws.FILTER(ROW(INDIRECT(C320&amp;"!$B$255:$B$285")),INDIRECT(C320&amp;"!$B$255:$B$285")&lt;&gt;"")))</f>
        <v>#REF!</v>
      </c>
    </row>
    <row r="325" spans="2:24" ht="14.25" customHeight="1">
      <c r="C325" s="36" t="s">
        <v>18</v>
      </c>
      <c r="D325" s="30" t="str">
        <f>IF(G320="健保等級適用者（Ａ）","報酬月額","月給")</f>
        <v>月給</v>
      </c>
      <c r="E325" s="24"/>
      <c r="F325" s="24"/>
      <c r="G325" s="24"/>
      <c r="H325" s="24"/>
      <c r="I325" s="24"/>
      <c r="J325" s="24"/>
      <c r="K325" s="24"/>
      <c r="L325" s="117"/>
      <c r="M325" s="122"/>
    </row>
    <row r="326" spans="2:24" ht="14.25" customHeight="1">
      <c r="C326" s="42"/>
      <c r="D326" s="30" t="s">
        <v>68</v>
      </c>
      <c r="E326" s="75" t="str">
        <f ca="1">IF(E327="","",IF(G320="健保等級適用者（Ａ）",IF(K320="年1～3回",MATCH(E327,等級単価一覧!G:G,0),MATCH(E327,等級単価一覧!F:F,0)),MATCH(E327,等級単価一覧!L:L,0))-10)</f>
        <v/>
      </c>
      <c r="F326" s="75" t="str">
        <f ca="1">IF(F327="","",IF(G320="健保等級適用者（Ａ）",IF(K320="年1～3回",MATCH(F327,等級単価一覧!G:G,0),MATCH(F327,等級単価一覧!F:F,0)),MATCH(F327,等級単価一覧!L:L,0))-10)</f>
        <v/>
      </c>
      <c r="G326" s="75" t="str">
        <f ca="1">IF(G327="","",IF(G320="健保等級適用者（Ａ）",IF(K320="年1～3回",MATCH(G327,等級単価一覧!G:G,0),MATCH(G327,等級単価一覧!F:F,0)),MATCH(G327,等級単価一覧!L:L,0))-10)</f>
        <v/>
      </c>
      <c r="H326" s="75" t="str">
        <f ca="1">IF(H327="","",IF(G320="健保等級適用者（Ａ）",IF(K320="年1～3回",MATCH(H327,等級単価一覧!G:G,0),MATCH(H327,等級単価一覧!F:F,0)),MATCH(H327,等級単価一覧!L:L,0))-10)</f>
        <v/>
      </c>
      <c r="I326" s="75" t="str">
        <f ca="1">IF(I327="","",IF(G320="健保等級適用者（Ａ）",IF(K320="年1～3回",MATCH(I327,等級単価一覧!G:G,0),MATCH(I327,等級単価一覧!F:F,0)),MATCH(I327,等級単価一覧!L:L,0))-10)</f>
        <v/>
      </c>
      <c r="J326" s="75" t="str">
        <f ca="1">IF(J327="","",IF(G320="健保等級適用者（Ａ）",IF(K320="年1～3回",MATCH(J327,等級単価一覧!G:G,0),MATCH(J327,等級単価一覧!F:F,0)),MATCH(J327,等級単価一覧!L:L,0))-10)</f>
        <v/>
      </c>
      <c r="K326" s="75" t="str">
        <f ca="1">IF(K327="","",IF(G320="健保等級適用者（Ａ）",IF(K320="年1～3回",MATCH(K327,等級単価一覧!G:G,0),MATCH(K327,等級単価一覧!F:F,0)),MATCH(K327,等級単価一覧!L:L,0))-10)</f>
        <v/>
      </c>
      <c r="L326" s="118" t="str">
        <f ca="1">IF(L327="","",IF(G320="健保等級適用者（Ａ）",IF(K320="年1～3回",MATCH(L327,等級単価一覧!G:G,0),MATCH(L327,等級単価一覧!F:F,0)),MATCH(L327,等級単価一覧!L:L,0))-10)</f>
        <v/>
      </c>
      <c r="M326" s="122"/>
    </row>
    <row r="327" spans="2:24" ht="14.25" customHeight="1">
      <c r="C327" s="42"/>
      <c r="D327" s="23" t="s">
        <v>20</v>
      </c>
      <c r="E327" s="41" t="str" cm="1">
        <f t="array" aca="1" ref="E327" ca="1">IF(AND(Q320="○",R320="○",S320="○"),IFERROR(IF(G320="健保等級適用者（Ａ）",IF(K320="年1～3回",VLOOKUP(E325,等級単価一覧!$B$11:$G$60,6,FALSE),VLOOKUP(E325,等級単価一覧!$B$11:$G$60,5,FALSE)),INDIRECT("等級単価一覧!L"&amp;MATCH(MAX(_xlfn._xlws.FILTER(等級単価一覧!$H$11:$H$60,等級単価一覧!$H$11:$H$60&lt;=E325)),等級単価一覧!H:H,0))),""),"")</f>
        <v/>
      </c>
      <c r="F327" s="41" t="str" cm="1">
        <f t="array" aca="1" ref="F327" ca="1">IF(AND(Q320="○",R320="○",S320="○"),IFERROR(IF(G320="健保等級適用者（Ａ）",IF(K320="年1～3回",VLOOKUP(F325,等級単価一覧!$B$11:$G$60,6,FALSE),VLOOKUP(F325,等級単価一覧!$B$11:$G$60,5,FALSE)),INDIRECT("等級単価一覧!L"&amp;MATCH(MAX(_xlfn._xlws.FILTER(等級単価一覧!$H$11:$H$60,等級単価一覧!$H$11:$H$60&lt;=F325)),等級単価一覧!H:H,0))),""),"")</f>
        <v/>
      </c>
      <c r="G327" s="41" t="str" cm="1">
        <f t="array" aca="1" ref="G327" ca="1">IF(AND(Q320="○",R320="○",S320="○"),IFERROR(IF(G320="健保等級適用者（Ａ）",IF(K320="年1～3回",VLOOKUP(G325,等級単価一覧!$B$11:$G$60,6,FALSE),VLOOKUP(G325,等級単価一覧!$B$11:$G$60,5,FALSE)),INDIRECT("等級単価一覧!L"&amp;MATCH(MAX(_xlfn._xlws.FILTER(等級単価一覧!$H$11:$H$60,等級単価一覧!$H$11:$H$60&lt;=G325)),等級単価一覧!H:H,0))),""),"")</f>
        <v/>
      </c>
      <c r="H327" s="41" t="str" cm="1">
        <f t="array" aca="1" ref="H327" ca="1">IF(AND(Q320="○",R320="○",S320="○"),IFERROR(IF(G320="健保等級適用者（Ａ）",IF(K320="年1～3回",VLOOKUP(H325,等級単価一覧!$B$11:$G$60,6,FALSE),VLOOKUP(H325,等級単価一覧!$B$11:$G$60,5,FALSE)),INDIRECT("等級単価一覧!L"&amp;MATCH(MAX(_xlfn._xlws.FILTER(等級単価一覧!$H$11:$H$60,等級単価一覧!$H$11:$H$60&lt;=H325)),等級単価一覧!H:H,0))),""),"")</f>
        <v/>
      </c>
      <c r="I327" s="41" t="str" cm="1">
        <f t="array" aca="1" ref="I327" ca="1">IF(AND(Q320="○",R320="○",S320="○"),IFERROR(IF(G320="健保等級適用者（Ａ）",IF(K320="年1～3回",VLOOKUP(I325,等級単価一覧!$B$11:$G$60,6,FALSE),VLOOKUP(I325,等級単価一覧!$B$11:$G$60,5,FALSE)),INDIRECT("等級単価一覧!L"&amp;MATCH(MAX(_xlfn._xlws.FILTER(等級単価一覧!$H$11:$H$60,等級単価一覧!$H$11:$H$60&lt;=I325)),等級単価一覧!H:H,0))),""),"")</f>
        <v/>
      </c>
      <c r="J327" s="41" t="str" cm="1">
        <f t="array" aca="1" ref="J327" ca="1">IF(AND(Q320="○",R320="○",S320="○"),IFERROR(IF(G320="健保等級適用者（Ａ）",IF(K320="年1～3回",VLOOKUP(J325,等級単価一覧!$B$11:$G$60,6,FALSE),VLOOKUP(J325,等級単価一覧!$B$11:$G$60,5,FALSE)),INDIRECT("等級単価一覧!L"&amp;MATCH(MAX(_xlfn._xlws.FILTER(等級単価一覧!$H$11:$H$60,等級単価一覧!$H$11:$H$60&lt;=J325)),等級単価一覧!H:H,0))),""),"")</f>
        <v/>
      </c>
      <c r="K327" s="41" t="str" cm="1">
        <f t="array" aca="1" ref="K327" ca="1">IF(AND(Q320="○",R320="○",S320="○"),IFERROR(IF(G320="健保等級適用者（Ａ）",IF(K320="年1～3回",VLOOKUP(K325,等級単価一覧!$B$11:$G$60,6,FALSE),VLOOKUP(K325,等級単価一覧!$B$11:$G$60,5,FALSE)),INDIRECT("等級単価一覧!L"&amp;MATCH(MAX(_xlfn._xlws.FILTER(等級単価一覧!$H$11:$H$60,等級単価一覧!$H$11:$H$60&lt;=K325)),等級単価一覧!H:H,0))),""),"")</f>
        <v/>
      </c>
      <c r="L327" s="119" t="str" cm="1">
        <f t="array" aca="1" ref="L327" ca="1">IF(AND(Q320="○",R320="○",S320="○"),IFERROR(IF(G320="健保等級適用者（Ａ）",IF(K320="年1～3回",VLOOKUP(L325,等級単価一覧!$B$11:$G$60,6,FALSE),VLOOKUP(L325,等級単価一覧!$B$11:$G$60,5,FALSE)),INDIRECT("等級単価一覧!L"&amp;MATCH(MAX(_xlfn._xlws.FILTER(等級単価一覧!$H$11:$H$60,等級単価一覧!$H$11:$H$60&lt;=L325)),等級単価一覧!H:H,0))),""),"")</f>
        <v/>
      </c>
      <c r="M327" s="122"/>
    </row>
    <row r="328" spans="2:24" ht="14.25" customHeight="1">
      <c r="C328" s="43"/>
      <c r="D328" s="36" t="s">
        <v>21</v>
      </c>
      <c r="E328" s="37" t="e" cm="1">
        <f t="array" aca="1" ref="E328" ca="1">IF(INDIRECT(C320&amp;"!$E$41")=0,"",INDIRECT(C320&amp;"!$E$41"))</f>
        <v>#REF!</v>
      </c>
      <c r="F328" s="37" t="e" cm="1">
        <f t="array" aca="1" ref="F328" ca="1">IF(INDIRECT(C320&amp;"!$E$76")=0,"",INDIRECT(C320&amp;"!$E$76"))</f>
        <v>#REF!</v>
      </c>
      <c r="G328" s="37" t="e" cm="1">
        <f t="array" aca="1" ref="G328" ca="1">IF(INDIRECT(C320&amp;"!$E$111")=0,"",INDIRECT(C320&amp;"!$E$111"))</f>
        <v>#REF!</v>
      </c>
      <c r="H328" s="37" t="e" cm="1">
        <f t="array" aca="1" ref="H328" ca="1">IF(INDIRECT(C320&amp;"!$E$146")=0,"",INDIRECT(C320&amp;"!$E$146"))</f>
        <v>#REF!</v>
      </c>
      <c r="I328" s="37" t="e" cm="1">
        <f t="array" aca="1" ref="I328" ca="1">IF(INDIRECT(C320&amp;"!$E$181")=0,"",INDIRECT(C320&amp;"!$E$181"))</f>
        <v>#REF!</v>
      </c>
      <c r="J328" s="37" t="e" cm="1">
        <f t="array" aca="1" ref="J328" ca="1">IF(INDIRECT(C320&amp;"!$E$216")=0,"",INDIRECT(C320&amp;"!$E$216"))</f>
        <v>#REF!</v>
      </c>
      <c r="K328" s="37" t="e" cm="1">
        <f t="array" aca="1" ref="K328" ca="1">IF(INDIRECT(C320&amp;"!$E$251")=0,"",INDIRECT(C320&amp;"!$E$251"))</f>
        <v>#REF!</v>
      </c>
      <c r="L328" s="120" t="e" cm="1">
        <f t="array" aca="1" ref="L328" ca="1">IF(INDIRECT(C320&amp;"!$E$286")=0,"",INDIRECT(C320&amp;"!$E$286"))</f>
        <v>#REF!</v>
      </c>
      <c r="M328" s="37" t="e">
        <f ca="1">IF(E328="","",SUM($E328:$L328))</f>
        <v>#REF!</v>
      </c>
    </row>
    <row r="329" spans="2:24" ht="14.25" customHeight="1">
      <c r="C329" s="43"/>
      <c r="D329" s="36" t="s">
        <v>91</v>
      </c>
      <c r="E329" s="53" t="e">
        <f ca="1">IF(OR(E327="",E328=""),"",ROUNDDOWN(E327*E328*24,0))</f>
        <v>#REF!</v>
      </c>
      <c r="F329" s="53" t="e">
        <f t="shared" ref="F329:L329" ca="1" si="225">IF(OR(F327="",F328=""),"",ROUNDDOWN(F327*F328*24,0))</f>
        <v>#REF!</v>
      </c>
      <c r="G329" s="53" t="e">
        <f t="shared" ca="1" si="225"/>
        <v>#REF!</v>
      </c>
      <c r="H329" s="53" t="e">
        <f t="shared" ca="1" si="225"/>
        <v>#REF!</v>
      </c>
      <c r="I329" s="53" t="e">
        <f t="shared" ca="1" si="225"/>
        <v>#REF!</v>
      </c>
      <c r="J329" s="53" t="e">
        <f t="shared" ca="1" si="225"/>
        <v>#REF!</v>
      </c>
      <c r="K329" s="53" t="e">
        <f t="shared" ca="1" si="225"/>
        <v>#REF!</v>
      </c>
      <c r="L329" s="53" t="e">
        <f t="shared" ca="1" si="225"/>
        <v>#REF!</v>
      </c>
      <c r="M329" s="123" t="e">
        <f ca="1">SUM(E329:L329)</f>
        <v>#REF!</v>
      </c>
      <c r="Q329" s="26" t="e">
        <f t="shared" ref="Q329" ca="1" si="226">IF(OR(E327="",E328=""),"", TEXT(E327,"#,###円") &amp; "×" &amp; TEXT(E328,"[h]:mm時間;@") &amp; "=" &amp; TEXT(E329,"#,###円"))</f>
        <v>#REF!</v>
      </c>
      <c r="R329" s="26" t="e">
        <f t="shared" ref="R329" ca="1" si="227">IF(OR(F327="",F328=""),"", TEXT(F327,"#,###円") &amp; "×" &amp; TEXT(F328,"[h]:mm時間;@") &amp; "=" &amp; TEXT(F329,"#,###円"))</f>
        <v>#REF!</v>
      </c>
      <c r="S329" s="26" t="e">
        <f t="shared" ref="S329" ca="1" si="228">IF(OR(G327="",G328=""),"", TEXT(G327,"#,###円") &amp; "×" &amp; TEXT(G328,"[h]:mm時間;@") &amp; "=" &amp; TEXT(G329,"#,###円"))</f>
        <v>#REF!</v>
      </c>
      <c r="T329" s="26" t="e">
        <f t="shared" ref="T329" ca="1" si="229">IF(OR(H327="",H328=""),"", TEXT(H327,"#,###円") &amp; "×" &amp; TEXT(H328,"[h]:mm時間;@") &amp; "=" &amp; TEXT(H329,"#,###円"))</f>
        <v>#REF!</v>
      </c>
      <c r="U329" s="26" t="e">
        <f t="shared" ref="U329" ca="1" si="230">IF(OR(I327="",I328=""),"", TEXT(I327,"#,###円") &amp; "×" &amp; TEXT(I328,"[h]:mm時間;@") &amp; "=" &amp; TEXT(I329,"#,###円"))</f>
        <v>#REF!</v>
      </c>
      <c r="V329" s="26" t="e">
        <f t="shared" ref="V329" ca="1" si="231">IF(OR(J327="",J328=""),"", TEXT(J327,"#,###円") &amp; "×" &amp; TEXT(J328,"[h]:mm時間;@") &amp; "=" &amp; TEXT(J329,"#,###円"))</f>
        <v>#REF!</v>
      </c>
      <c r="W329" s="26" t="e">
        <f t="shared" ref="W329" ca="1" si="232">IF(OR(K327="",K328=""),"", TEXT(K327,"#,###円") &amp; "×" &amp; TEXT(K328,"[h]:mm時間;@") &amp; "=" &amp; TEXT(K329,"#,###円"))</f>
        <v>#REF!</v>
      </c>
      <c r="X329" s="26" t="e">
        <f ca="1">IF(OR(L327="",K328=""),"", TEXT(L327,"#,###円") &amp; "×" &amp; TEXT(L328,"[h]:mm時間;@") &amp; "=" &amp; TEXT(L329,"#,###円"))</f>
        <v>#REF!</v>
      </c>
    </row>
    <row r="330" spans="2:24" ht="14.25" customHeight="1">
      <c r="C330" s="36" t="s">
        <v>74</v>
      </c>
      <c r="D330" s="46" t="s">
        <v>75</v>
      </c>
      <c r="E330" s="47"/>
      <c r="F330" s="48"/>
      <c r="G330" s="48"/>
      <c r="H330" s="48"/>
      <c r="I330" s="48"/>
      <c r="J330" s="48"/>
      <c r="K330" s="48"/>
      <c r="L330" s="47"/>
      <c r="M330" s="124">
        <f>SUM(E330:L330)</f>
        <v>0</v>
      </c>
      <c r="Q330" s="26" t="str">
        <f t="shared" ref="Q330:X330" si="233">IF(E330="",""," / 自己負担：" &amp; TEXT(E330,"#,###円")) &amp; IF(E331="",""," ※" &amp;E331)</f>
        <v/>
      </c>
      <c r="R330" s="26" t="str">
        <f t="shared" si="233"/>
        <v/>
      </c>
      <c r="S330" s="26" t="str">
        <f t="shared" si="233"/>
        <v/>
      </c>
      <c r="T330" s="26" t="str">
        <f t="shared" si="233"/>
        <v/>
      </c>
      <c r="U330" s="26" t="str">
        <f t="shared" si="233"/>
        <v/>
      </c>
      <c r="V330" s="26" t="str">
        <f t="shared" si="233"/>
        <v/>
      </c>
      <c r="W330" s="26" t="str">
        <f t="shared" si="233"/>
        <v/>
      </c>
      <c r="X330" s="26" t="str">
        <f t="shared" si="233"/>
        <v/>
      </c>
    </row>
    <row r="331" spans="2:24" ht="34.5" customHeight="1" thickBot="1">
      <c r="C331" s="49" t="s">
        <v>76</v>
      </c>
      <c r="D331" s="50" t="s">
        <v>77</v>
      </c>
      <c r="E331" s="51"/>
      <c r="F331" s="51"/>
      <c r="G331" s="51"/>
      <c r="H331" s="51"/>
      <c r="I331" s="51"/>
      <c r="J331" s="51"/>
      <c r="K331" s="51"/>
      <c r="L331" s="51"/>
      <c r="M331" s="122"/>
      <c r="O331" s="1" t="s">
        <v>78</v>
      </c>
    </row>
    <row r="332" spans="2:24" ht="14.25" customHeight="1" thickTop="1">
      <c r="C332" s="44"/>
      <c r="D332" s="38" t="s">
        <v>22</v>
      </c>
      <c r="E332" s="39" t="str">
        <f ca="1">IFERROR(IF(E329-E330=0,"",E329-E330),"")</f>
        <v/>
      </c>
      <c r="F332" s="39" t="str">
        <f t="shared" ref="F332:L332" ca="1" si="234">IFERROR(IF(F329-F330=0,"",F329-F330),"")</f>
        <v/>
      </c>
      <c r="G332" s="39" t="str">
        <f t="shared" ca="1" si="234"/>
        <v/>
      </c>
      <c r="H332" s="39" t="str">
        <f t="shared" ca="1" si="234"/>
        <v/>
      </c>
      <c r="I332" s="39" t="str">
        <f t="shared" ca="1" si="234"/>
        <v/>
      </c>
      <c r="J332" s="39" t="str">
        <f t="shared" ca="1" si="234"/>
        <v/>
      </c>
      <c r="K332" s="39" t="str">
        <f t="shared" ca="1" si="234"/>
        <v/>
      </c>
      <c r="L332" s="121" t="str">
        <f t="shared" ca="1" si="234"/>
        <v/>
      </c>
      <c r="M332" s="39" t="str">
        <f ca="1">IF(E332="","",SUM(E332:L332))</f>
        <v/>
      </c>
      <c r="Q332" s="56" t="e">
        <f ca="1">Q329&amp;Q330</f>
        <v>#REF!</v>
      </c>
      <c r="R332" s="56" t="e">
        <f t="shared" ref="R332:X332" ca="1" si="235">R329&amp;R330</f>
        <v>#REF!</v>
      </c>
      <c r="S332" s="56" t="e">
        <f t="shared" ca="1" si="235"/>
        <v>#REF!</v>
      </c>
      <c r="T332" s="56" t="e">
        <f t="shared" ca="1" si="235"/>
        <v>#REF!</v>
      </c>
      <c r="U332" s="56" t="e">
        <f t="shared" ca="1" si="235"/>
        <v>#REF!</v>
      </c>
      <c r="V332" s="56" t="e">
        <f t="shared" ca="1" si="235"/>
        <v>#REF!</v>
      </c>
      <c r="W332" s="56" t="e">
        <f t="shared" ca="1" si="235"/>
        <v>#REF!</v>
      </c>
      <c r="X332" s="56" t="e">
        <f t="shared" ca="1" si="235"/>
        <v>#REF!</v>
      </c>
    </row>
    <row r="333" spans="2:24" ht="15" thickBot="1">
      <c r="B333" s="32"/>
      <c r="C333" s="32"/>
      <c r="D333" s="32"/>
      <c r="E333" s="32"/>
      <c r="F333" s="32"/>
      <c r="G333" s="32"/>
      <c r="H333" s="32"/>
      <c r="I333" s="32"/>
      <c r="J333" s="32"/>
      <c r="K333" s="32"/>
      <c r="L333" s="32"/>
      <c r="M333" s="32"/>
    </row>
    <row r="334" spans="2:24">
      <c r="Q334" s="1" t="s">
        <v>88</v>
      </c>
      <c r="R334" s="1" t="s">
        <v>89</v>
      </c>
      <c r="S334" s="1" t="s">
        <v>90</v>
      </c>
    </row>
    <row r="335" spans="2:24" ht="14.25" customHeight="1">
      <c r="B335" s="45">
        <f>B320+1</f>
        <v>23</v>
      </c>
      <c r="C335" s="35" t="str">
        <f>HYPERLINK("#日誌"&amp;B335&amp;"!B10","日誌"&amp;B335)</f>
        <v>日誌23</v>
      </c>
      <c r="D335" s="127" t="s">
        <v>106</v>
      </c>
      <c r="E335" s="130"/>
      <c r="F335" s="127" t="s">
        <v>73</v>
      </c>
      <c r="G335" s="52"/>
      <c r="H335" s="127" t="s">
        <v>83</v>
      </c>
      <c r="I335" s="25"/>
      <c r="J335" s="127" t="s">
        <v>15</v>
      </c>
      <c r="K335" s="25"/>
      <c r="M335" s="54" t="str">
        <f>HYPERLINK("#①人件費!C"&amp;9*B335,"経費支出管理表へ")</f>
        <v>経費支出管理表へ</v>
      </c>
      <c r="O335" s="125" t="str">
        <f>IF(AND(G335="健保等級適用者以外の者（Ｂ）",OR(I335="日額",I335="時給")),"健保等級適用者以外の者（Ｂ）かつ給与形態が「"&amp;I335&amp;"」の場合、等級単価を適用しません。補助金事務局へお問い合わせ頂き、個別単価を適用してください。","")</f>
        <v/>
      </c>
      <c r="Q335" s="1" t="str">
        <f>IF(G335="","×","○")</f>
        <v>×</v>
      </c>
      <c r="R335" s="1" t="str">
        <f>IF(G335="健保等級適用者（Ａ）","○",IF(AND(G335="健保等級適用者以外の者（Ｂ）",I335=""),"×",IF(OR(I335="年額",I335="月額"),"○","")))</f>
        <v/>
      </c>
      <c r="S335" s="1" t="str">
        <f>IF(AND(G335="健保等級適用者（Ａ）",K335=""),"×","○")</f>
        <v>○</v>
      </c>
    </row>
    <row r="336" spans="2:24" ht="14.25" customHeight="1">
      <c r="C336" s="95"/>
      <c r="D336" s="94"/>
      <c r="F336" s="127" t="s">
        <v>115</v>
      </c>
      <c r="G336" s="25"/>
      <c r="H336" s="127" t="s">
        <v>116</v>
      </c>
      <c r="I336" s="25"/>
    </row>
    <row r="337" spans="2:24" ht="7.5" customHeight="1">
      <c r="C337" s="26"/>
      <c r="D337" s="26"/>
      <c r="E337" s="26"/>
      <c r="F337" s="26"/>
      <c r="G337" s="34" t="e">
        <f>VLOOKUP(G336,リスト!F:G,2,FALSE)</f>
        <v>#N/A</v>
      </c>
      <c r="H337" s="26"/>
      <c r="I337" s="34"/>
      <c r="J337" s="26"/>
      <c r="K337" s="26"/>
      <c r="L337" s="26"/>
      <c r="M337" s="26"/>
    </row>
    <row r="338" spans="2:24" ht="14.25" customHeight="1">
      <c r="C338" s="40"/>
      <c r="D338" s="111"/>
      <c r="E338" s="112" t="s">
        <v>42</v>
      </c>
      <c r="F338" s="112" t="s">
        <v>43</v>
      </c>
      <c r="G338" s="112" t="s">
        <v>44</v>
      </c>
      <c r="H338" s="112" t="s">
        <v>45</v>
      </c>
      <c r="I338" s="112" t="s">
        <v>46</v>
      </c>
      <c r="J338" s="112" t="s">
        <v>47</v>
      </c>
      <c r="K338" s="112" t="s">
        <v>48</v>
      </c>
      <c r="L338" s="112" t="s">
        <v>49</v>
      </c>
      <c r="M338" s="113" t="s">
        <v>11</v>
      </c>
      <c r="Q338" s="112" t="s">
        <v>42</v>
      </c>
      <c r="R338" s="112" t="s">
        <v>43</v>
      </c>
      <c r="S338" s="112" t="s">
        <v>44</v>
      </c>
      <c r="T338" s="112" t="s">
        <v>45</v>
      </c>
      <c r="U338" s="112" t="s">
        <v>46</v>
      </c>
      <c r="V338" s="112" t="s">
        <v>47</v>
      </c>
      <c r="W338" s="112" t="s">
        <v>48</v>
      </c>
      <c r="X338" s="112" t="s">
        <v>49</v>
      </c>
    </row>
    <row r="339" spans="2:24" ht="14.25" customHeight="1">
      <c r="C339" s="27" t="s">
        <v>17</v>
      </c>
      <c r="D339" s="28"/>
      <c r="E339" s="29" t="e" cm="1">
        <f t="array" aca="1" ref="E339" ca="1">IF(INDIRECT(C335&amp;"!$E$41")=0,"",COUNT(INDIRECT(C335&amp;"!$E$10:$E$40")))</f>
        <v>#REF!</v>
      </c>
      <c r="F339" s="29" t="e" cm="1">
        <f t="array" aca="1" ref="F339" ca="1">IF(INDIRECT(C335&amp;"!$E$76")=0,"",COUNT(INDIRECT(C335&amp;"!$E$45:$E$75")))</f>
        <v>#REF!</v>
      </c>
      <c r="G339" s="29" t="e" cm="1">
        <f t="array" aca="1" ref="G339" ca="1">IF(INDIRECT(C335&amp;"!$E$111")=0,"",COUNT(INDIRECT(C335&amp;"!$E$80:$E$110")))</f>
        <v>#REF!</v>
      </c>
      <c r="H339" s="29" t="e" cm="1">
        <f t="array" aca="1" ref="H339" ca="1">IF(INDIRECT(C335&amp;"!$E$146")=0,"",COUNT(INDIRECT(C335&amp;"!$E$115:$E$145")))</f>
        <v>#REF!</v>
      </c>
      <c r="I339" s="29" t="e" cm="1">
        <f t="array" aca="1" ref="I339" ca="1">IF(INDIRECT(C335&amp;"!$E$181")=0,"",COUNT(INDIRECT(C335&amp;"!$E$150:$E$180")))</f>
        <v>#REF!</v>
      </c>
      <c r="J339" s="29" t="e" cm="1">
        <f t="array" aca="1" ref="J339" ca="1">IF(INDIRECT(C335&amp;"!$E$216")=0,"",COUNT(INDIRECT(C335&amp;"!$E$185:$E$215")))</f>
        <v>#REF!</v>
      </c>
      <c r="K339" s="29" t="e" cm="1">
        <f t="array" aca="1" ref="K339" ca="1">IF(INDIRECT(C335&amp;"!$E$251")=0,"",COUNT(INDIRECT(C335&amp;"!$E$220:$E$250")))</f>
        <v>#REF!</v>
      </c>
      <c r="L339" s="116" t="e" cm="1">
        <f t="array" aca="1" ref="L339" ca="1">IF(INDIRECT(C335&amp;"!$E$286")=0,"",COUNT(INDIRECT(C335&amp;"!$E$255:$E$285")))</f>
        <v>#REF!</v>
      </c>
      <c r="M339" s="29" t="e">
        <f ca="1">IF($E$9="","",SUM($E339:$L339))</f>
        <v>#REF!</v>
      </c>
      <c r="O339" s="132" t="s">
        <v>145</v>
      </c>
      <c r="Q339" s="55" t="e" cm="1">
        <f t="array" aca="1" ref="Q339" ca="1">INDIRECT(C335&amp;"!A" &amp; MIN(_xlfn._xlws.FILTER(ROW(INDIRECT(C335&amp;"!$B$10:$B$40")),INDIRECT(C335&amp;"!$B$10:$B$40")&lt;&gt;"")))</f>
        <v>#REF!</v>
      </c>
      <c r="R339" s="55" t="e" cm="1">
        <f t="array" aca="1" ref="R339" ca="1">INDIRECT(C335&amp;"!A"&amp;MIN(_xlfn._xlws.FILTER(ROW(INDIRECT(C335&amp;"!$B$45:$B$75")),INDIRECT(C335&amp;"!$B$45:$B$75")&lt;&gt;"")))</f>
        <v>#REF!</v>
      </c>
      <c r="S339" s="55" t="e" cm="1">
        <f t="array" aca="1" ref="S339" ca="1">INDIRECT(C335&amp;"!A"&amp;MIN(_xlfn._xlws.FILTER(ROW(INDIRECT(C335&amp;"!$B$80:$B$110")),INDIRECT(C335&amp;"!$B$80:$B$110")&lt;&gt;"")))</f>
        <v>#REF!</v>
      </c>
      <c r="T339" s="55" t="e" cm="1">
        <f t="array" aca="1" ref="T339" ca="1">INDIRECT(C335&amp;"!A" &amp; MIN(_xlfn._xlws.FILTER(ROW(INDIRECT(C335&amp;"!$B$115:$B$145")),INDIRECT(C335&amp;"!$B$115:$B$145")&lt;&gt;"")))</f>
        <v>#REF!</v>
      </c>
      <c r="U339" s="55" t="e" cm="1">
        <f t="array" aca="1" ref="U339" ca="1">INDIRECT(C335&amp;"!A" &amp; MIN(_xlfn._xlws.FILTER(ROW(INDIRECT(C335&amp;"!$B$150:$B$180")),INDIRECT(C335&amp;"!$B$150:$B$180")&lt;&gt;"")))</f>
        <v>#REF!</v>
      </c>
      <c r="V339" s="55" t="e" cm="1">
        <f t="array" aca="1" ref="V339" ca="1">INDIRECT(C335&amp;"!A" &amp; MIN(_xlfn._xlws.FILTER(ROW(INDIRECT(C335&amp;"!$B$185:$B$215")),INDIRECT(C335&amp;"!$B$185:$B$215")&lt;&gt;"")))</f>
        <v>#REF!</v>
      </c>
      <c r="W339" s="55" t="e" cm="1">
        <f t="array" aca="1" ref="W339" ca="1">INDIRECT(C335&amp;"!A" &amp; MIN(_xlfn._xlws.FILTER(ROW(INDIRECT(C335&amp;"!$B$220:$B$250")),INDIRECT(C335&amp;"!$B$220:$B$250")&lt;&gt;"")))</f>
        <v>#REF!</v>
      </c>
      <c r="X339" s="55" t="e" cm="1">
        <f t="array" aca="1" ref="X339" ca="1">INDIRECT(C335&amp;"!A" &amp; MIN(_xlfn._xlws.FILTER(ROW(INDIRECT(C335&amp;"!$B$255:$B$285")),INDIRECT(C335&amp;"!$B$255:$B$285")&lt;&gt;"")))</f>
        <v>#REF!</v>
      </c>
    </row>
    <row r="340" spans="2:24" ht="14.25" customHeight="1">
      <c r="C340" s="36" t="s">
        <v>18</v>
      </c>
      <c r="D340" s="30" t="str">
        <f>IF(G335="健保等級適用者（Ａ）","報酬月額","月給")</f>
        <v>月給</v>
      </c>
      <c r="E340" s="24"/>
      <c r="F340" s="24"/>
      <c r="G340" s="24"/>
      <c r="H340" s="24"/>
      <c r="I340" s="24"/>
      <c r="J340" s="24"/>
      <c r="K340" s="24"/>
      <c r="L340" s="117"/>
      <c r="M340" s="122"/>
    </row>
    <row r="341" spans="2:24" ht="14.25" customHeight="1">
      <c r="C341" s="42"/>
      <c r="D341" s="30" t="s">
        <v>68</v>
      </c>
      <c r="E341" s="75" t="str">
        <f ca="1">IF(E342="","",IF(G335="健保等級適用者（Ａ）",IF(K335="年1～3回",MATCH(E342,等級単価一覧!G:G,0),MATCH(E342,等級単価一覧!F:F,0)),MATCH(E342,等級単価一覧!L:L,0))-10)</f>
        <v/>
      </c>
      <c r="F341" s="75" t="str">
        <f ca="1">IF(F342="","",IF(G335="健保等級適用者（Ａ）",IF(K335="年1～3回",MATCH(F342,等級単価一覧!G:G,0),MATCH(F342,等級単価一覧!F:F,0)),MATCH(F342,等級単価一覧!L:L,0))-10)</f>
        <v/>
      </c>
      <c r="G341" s="75" t="str">
        <f ca="1">IF(G342="","",IF(G335="健保等級適用者（Ａ）",IF(K335="年1～3回",MATCH(G342,等級単価一覧!G:G,0),MATCH(G342,等級単価一覧!F:F,0)),MATCH(G342,等級単価一覧!L:L,0))-10)</f>
        <v/>
      </c>
      <c r="H341" s="75" t="str">
        <f ca="1">IF(H342="","",IF(G335="健保等級適用者（Ａ）",IF(K335="年1～3回",MATCH(H342,等級単価一覧!G:G,0),MATCH(H342,等級単価一覧!F:F,0)),MATCH(H342,等級単価一覧!L:L,0))-10)</f>
        <v/>
      </c>
      <c r="I341" s="75" t="str">
        <f ca="1">IF(I342="","",IF(G335="健保等級適用者（Ａ）",IF(K335="年1～3回",MATCH(I342,等級単価一覧!G:G,0),MATCH(I342,等級単価一覧!F:F,0)),MATCH(I342,等級単価一覧!L:L,0))-10)</f>
        <v/>
      </c>
      <c r="J341" s="75" t="str">
        <f ca="1">IF(J342="","",IF(G335="健保等級適用者（Ａ）",IF(K335="年1～3回",MATCH(J342,等級単価一覧!G:G,0),MATCH(J342,等級単価一覧!F:F,0)),MATCH(J342,等級単価一覧!L:L,0))-10)</f>
        <v/>
      </c>
      <c r="K341" s="75" t="str">
        <f ca="1">IF(K342="","",IF(G335="健保等級適用者（Ａ）",IF(K335="年1～3回",MATCH(K342,等級単価一覧!G:G,0),MATCH(K342,等級単価一覧!F:F,0)),MATCH(K342,等級単価一覧!L:L,0))-10)</f>
        <v/>
      </c>
      <c r="L341" s="118" t="str">
        <f ca="1">IF(L342="","",IF(G335="健保等級適用者（Ａ）",IF(K335="年1～3回",MATCH(L342,等級単価一覧!G:G,0),MATCH(L342,等級単価一覧!F:F,0)),MATCH(L342,等級単価一覧!L:L,0))-10)</f>
        <v/>
      </c>
      <c r="M341" s="122"/>
    </row>
    <row r="342" spans="2:24" ht="14.25" customHeight="1">
      <c r="C342" s="42"/>
      <c r="D342" s="23" t="s">
        <v>20</v>
      </c>
      <c r="E342" s="41" t="str" cm="1">
        <f t="array" aca="1" ref="E342" ca="1">IF(AND(Q335="○",R335="○",S335="○"),IFERROR(IF(G335="健保等級適用者（Ａ）",IF(K335="年1～3回",VLOOKUP(E340,等級単価一覧!$B$11:$G$60,6,FALSE),VLOOKUP(E340,等級単価一覧!$B$11:$G$60,5,FALSE)),INDIRECT("等級単価一覧!L"&amp;MATCH(MAX(_xlfn._xlws.FILTER(等級単価一覧!$H$11:$H$60,等級単価一覧!$H$11:$H$60&lt;=E340)),等級単価一覧!H:H,0))),""),"")</f>
        <v/>
      </c>
      <c r="F342" s="41" t="str" cm="1">
        <f t="array" aca="1" ref="F342" ca="1">IF(AND(Q335="○",R335="○",S335="○"),IFERROR(IF(G335="健保等級適用者（Ａ）",IF(K335="年1～3回",VLOOKUP(F340,等級単価一覧!$B$11:$G$60,6,FALSE),VLOOKUP(F340,等級単価一覧!$B$11:$G$60,5,FALSE)),INDIRECT("等級単価一覧!L"&amp;MATCH(MAX(_xlfn._xlws.FILTER(等級単価一覧!$H$11:$H$60,等級単価一覧!$H$11:$H$60&lt;=F340)),等級単価一覧!H:H,0))),""),"")</f>
        <v/>
      </c>
      <c r="G342" s="41" t="str" cm="1">
        <f t="array" aca="1" ref="G342" ca="1">IF(AND(Q335="○",R335="○",S335="○"),IFERROR(IF(G335="健保等級適用者（Ａ）",IF(K335="年1～3回",VLOOKUP(G340,等級単価一覧!$B$11:$G$60,6,FALSE),VLOOKUP(G340,等級単価一覧!$B$11:$G$60,5,FALSE)),INDIRECT("等級単価一覧!L"&amp;MATCH(MAX(_xlfn._xlws.FILTER(等級単価一覧!$H$11:$H$60,等級単価一覧!$H$11:$H$60&lt;=G340)),等級単価一覧!H:H,0))),""),"")</f>
        <v/>
      </c>
      <c r="H342" s="41" t="str" cm="1">
        <f t="array" aca="1" ref="H342" ca="1">IF(AND(Q335="○",R335="○",S335="○"),IFERROR(IF(G335="健保等級適用者（Ａ）",IF(K335="年1～3回",VLOOKUP(H340,等級単価一覧!$B$11:$G$60,6,FALSE),VLOOKUP(H340,等級単価一覧!$B$11:$G$60,5,FALSE)),INDIRECT("等級単価一覧!L"&amp;MATCH(MAX(_xlfn._xlws.FILTER(等級単価一覧!$H$11:$H$60,等級単価一覧!$H$11:$H$60&lt;=H340)),等級単価一覧!H:H,0))),""),"")</f>
        <v/>
      </c>
      <c r="I342" s="41" t="str" cm="1">
        <f t="array" aca="1" ref="I342" ca="1">IF(AND(Q335="○",R335="○",S335="○"),IFERROR(IF(G335="健保等級適用者（Ａ）",IF(K335="年1～3回",VLOOKUP(I340,等級単価一覧!$B$11:$G$60,6,FALSE),VLOOKUP(I340,等級単価一覧!$B$11:$G$60,5,FALSE)),INDIRECT("等級単価一覧!L"&amp;MATCH(MAX(_xlfn._xlws.FILTER(等級単価一覧!$H$11:$H$60,等級単価一覧!$H$11:$H$60&lt;=I340)),等級単価一覧!H:H,0))),""),"")</f>
        <v/>
      </c>
      <c r="J342" s="41" t="str" cm="1">
        <f t="array" aca="1" ref="J342" ca="1">IF(AND(Q335="○",R335="○",S335="○"),IFERROR(IF(G335="健保等級適用者（Ａ）",IF(K335="年1～3回",VLOOKUP(J340,等級単価一覧!$B$11:$G$60,6,FALSE),VLOOKUP(J340,等級単価一覧!$B$11:$G$60,5,FALSE)),INDIRECT("等級単価一覧!L"&amp;MATCH(MAX(_xlfn._xlws.FILTER(等級単価一覧!$H$11:$H$60,等級単価一覧!$H$11:$H$60&lt;=J340)),等級単価一覧!H:H,0))),""),"")</f>
        <v/>
      </c>
      <c r="K342" s="41" t="str" cm="1">
        <f t="array" aca="1" ref="K342" ca="1">IF(AND(Q335="○",R335="○",S335="○"),IFERROR(IF(G335="健保等級適用者（Ａ）",IF(K335="年1～3回",VLOOKUP(K340,等級単価一覧!$B$11:$G$60,6,FALSE),VLOOKUP(K340,等級単価一覧!$B$11:$G$60,5,FALSE)),INDIRECT("等級単価一覧!L"&amp;MATCH(MAX(_xlfn._xlws.FILTER(等級単価一覧!$H$11:$H$60,等級単価一覧!$H$11:$H$60&lt;=K340)),等級単価一覧!H:H,0))),""),"")</f>
        <v/>
      </c>
      <c r="L342" s="119" t="str" cm="1">
        <f t="array" aca="1" ref="L342" ca="1">IF(AND(Q335="○",R335="○",S335="○"),IFERROR(IF(G335="健保等級適用者（Ａ）",IF(K335="年1～3回",VLOOKUP(L340,等級単価一覧!$B$11:$G$60,6,FALSE),VLOOKUP(L340,等級単価一覧!$B$11:$G$60,5,FALSE)),INDIRECT("等級単価一覧!L"&amp;MATCH(MAX(_xlfn._xlws.FILTER(等級単価一覧!$H$11:$H$60,等級単価一覧!$H$11:$H$60&lt;=L340)),等級単価一覧!H:H,0))),""),"")</f>
        <v/>
      </c>
      <c r="M342" s="122"/>
    </row>
    <row r="343" spans="2:24" ht="14.25" customHeight="1">
      <c r="C343" s="43"/>
      <c r="D343" s="36" t="s">
        <v>21</v>
      </c>
      <c r="E343" s="37" t="e" cm="1">
        <f t="array" aca="1" ref="E343" ca="1">IF(INDIRECT(C335&amp;"!$E$41")=0,"",INDIRECT(C335&amp;"!$E$41"))</f>
        <v>#REF!</v>
      </c>
      <c r="F343" s="37" t="e" cm="1">
        <f t="array" aca="1" ref="F343" ca="1">IF(INDIRECT(C335&amp;"!$E$76")=0,"",INDIRECT(C335&amp;"!$E$76"))</f>
        <v>#REF!</v>
      </c>
      <c r="G343" s="37" t="e" cm="1">
        <f t="array" aca="1" ref="G343" ca="1">IF(INDIRECT(C335&amp;"!$E$111")=0,"",INDIRECT(C335&amp;"!$E$111"))</f>
        <v>#REF!</v>
      </c>
      <c r="H343" s="37" t="e" cm="1">
        <f t="array" aca="1" ref="H343" ca="1">IF(INDIRECT(C335&amp;"!$E$146")=0,"",INDIRECT(C335&amp;"!$E$146"))</f>
        <v>#REF!</v>
      </c>
      <c r="I343" s="37" t="e" cm="1">
        <f t="array" aca="1" ref="I343" ca="1">IF(INDIRECT(C335&amp;"!$E$181")=0,"",INDIRECT(C335&amp;"!$E$181"))</f>
        <v>#REF!</v>
      </c>
      <c r="J343" s="37" t="e" cm="1">
        <f t="array" aca="1" ref="J343" ca="1">IF(INDIRECT(C335&amp;"!$E$216")=0,"",INDIRECT(C335&amp;"!$E$216"))</f>
        <v>#REF!</v>
      </c>
      <c r="K343" s="37" t="e" cm="1">
        <f t="array" aca="1" ref="K343" ca="1">IF(INDIRECT(C335&amp;"!$E$251")=0,"",INDIRECT(C335&amp;"!$E$251"))</f>
        <v>#REF!</v>
      </c>
      <c r="L343" s="120" t="e" cm="1">
        <f t="array" aca="1" ref="L343" ca="1">IF(INDIRECT(C335&amp;"!$E$286")=0,"",INDIRECT(C335&amp;"!$E$286"))</f>
        <v>#REF!</v>
      </c>
      <c r="M343" s="37" t="e">
        <f ca="1">IF(E343="","",SUM($E343:$L343))</f>
        <v>#REF!</v>
      </c>
    </row>
    <row r="344" spans="2:24" ht="14.25" customHeight="1">
      <c r="C344" s="43"/>
      <c r="D344" s="36" t="s">
        <v>91</v>
      </c>
      <c r="E344" s="53" t="e">
        <f ca="1">IF(OR(E342="",E343=""),"",ROUNDDOWN(E342*E343*24,0))</f>
        <v>#REF!</v>
      </c>
      <c r="F344" s="53" t="e">
        <f t="shared" ref="F344:L344" ca="1" si="236">IF(OR(F342="",F343=""),"",ROUNDDOWN(F342*F343*24,0))</f>
        <v>#REF!</v>
      </c>
      <c r="G344" s="53" t="e">
        <f t="shared" ca="1" si="236"/>
        <v>#REF!</v>
      </c>
      <c r="H344" s="53" t="e">
        <f t="shared" ca="1" si="236"/>
        <v>#REF!</v>
      </c>
      <c r="I344" s="53" t="e">
        <f t="shared" ca="1" si="236"/>
        <v>#REF!</v>
      </c>
      <c r="J344" s="53" t="e">
        <f t="shared" ca="1" si="236"/>
        <v>#REF!</v>
      </c>
      <c r="K344" s="53" t="e">
        <f t="shared" ca="1" si="236"/>
        <v>#REF!</v>
      </c>
      <c r="L344" s="53" t="e">
        <f t="shared" ca="1" si="236"/>
        <v>#REF!</v>
      </c>
      <c r="M344" s="123" t="e">
        <f ca="1">SUM(E344:L344)</f>
        <v>#REF!</v>
      </c>
      <c r="Q344" s="26" t="e">
        <f t="shared" ref="Q344" ca="1" si="237">IF(OR(E342="",E343=""),"", TEXT(E342,"#,###円") &amp; "×" &amp; TEXT(E343,"[h]:mm時間;@") &amp; "=" &amp; TEXT(E344,"#,###円"))</f>
        <v>#REF!</v>
      </c>
      <c r="R344" s="26" t="e">
        <f t="shared" ref="R344" ca="1" si="238">IF(OR(F342="",F343=""),"", TEXT(F342,"#,###円") &amp; "×" &amp; TEXT(F343,"[h]:mm時間;@") &amp; "=" &amp; TEXT(F344,"#,###円"))</f>
        <v>#REF!</v>
      </c>
      <c r="S344" s="26" t="e">
        <f t="shared" ref="S344" ca="1" si="239">IF(OR(G342="",G343=""),"", TEXT(G342,"#,###円") &amp; "×" &amp; TEXT(G343,"[h]:mm時間;@") &amp; "=" &amp; TEXT(G344,"#,###円"))</f>
        <v>#REF!</v>
      </c>
      <c r="T344" s="26" t="e">
        <f t="shared" ref="T344" ca="1" si="240">IF(OR(H342="",H343=""),"", TEXT(H342,"#,###円") &amp; "×" &amp; TEXT(H343,"[h]:mm時間;@") &amp; "=" &amp; TEXT(H344,"#,###円"))</f>
        <v>#REF!</v>
      </c>
      <c r="U344" s="26" t="e">
        <f t="shared" ref="U344" ca="1" si="241">IF(OR(I342="",I343=""),"", TEXT(I342,"#,###円") &amp; "×" &amp; TEXT(I343,"[h]:mm時間;@") &amp; "=" &amp; TEXT(I344,"#,###円"))</f>
        <v>#REF!</v>
      </c>
      <c r="V344" s="26" t="e">
        <f t="shared" ref="V344" ca="1" si="242">IF(OR(J342="",J343=""),"", TEXT(J342,"#,###円") &amp; "×" &amp; TEXT(J343,"[h]:mm時間;@") &amp; "=" &amp; TEXT(J344,"#,###円"))</f>
        <v>#REF!</v>
      </c>
      <c r="W344" s="26" t="e">
        <f t="shared" ref="W344" ca="1" si="243">IF(OR(K342="",K343=""),"", TEXT(K342,"#,###円") &amp; "×" &amp; TEXT(K343,"[h]:mm時間;@") &amp; "=" &amp; TEXT(K344,"#,###円"))</f>
        <v>#REF!</v>
      </c>
      <c r="X344" s="26" t="e">
        <f ca="1">IF(OR(L342="",K343=""),"", TEXT(L342,"#,###円") &amp; "×" &amp; TEXT(L343,"[h]:mm時間;@") &amp; "=" &amp; TEXT(L344,"#,###円"))</f>
        <v>#REF!</v>
      </c>
    </row>
    <row r="345" spans="2:24" ht="14.25" customHeight="1">
      <c r="C345" s="36" t="s">
        <v>74</v>
      </c>
      <c r="D345" s="46" t="s">
        <v>75</v>
      </c>
      <c r="E345" s="47"/>
      <c r="F345" s="48"/>
      <c r="G345" s="48"/>
      <c r="H345" s="48"/>
      <c r="I345" s="48"/>
      <c r="J345" s="48"/>
      <c r="K345" s="48"/>
      <c r="L345" s="47"/>
      <c r="M345" s="124">
        <f>SUM(E345:L345)</f>
        <v>0</v>
      </c>
      <c r="Q345" s="26" t="str">
        <f t="shared" ref="Q345:X345" si="244">IF(E345="",""," / 自己負担：" &amp; TEXT(E345,"#,###円")) &amp; IF(E346="",""," ※" &amp;E346)</f>
        <v/>
      </c>
      <c r="R345" s="26" t="str">
        <f t="shared" si="244"/>
        <v/>
      </c>
      <c r="S345" s="26" t="str">
        <f t="shared" si="244"/>
        <v/>
      </c>
      <c r="T345" s="26" t="str">
        <f t="shared" si="244"/>
        <v/>
      </c>
      <c r="U345" s="26" t="str">
        <f t="shared" si="244"/>
        <v/>
      </c>
      <c r="V345" s="26" t="str">
        <f t="shared" si="244"/>
        <v/>
      </c>
      <c r="W345" s="26" t="str">
        <f t="shared" si="244"/>
        <v/>
      </c>
      <c r="X345" s="26" t="str">
        <f t="shared" si="244"/>
        <v/>
      </c>
    </row>
    <row r="346" spans="2:24" ht="34.5" customHeight="1" thickBot="1">
      <c r="C346" s="49" t="s">
        <v>76</v>
      </c>
      <c r="D346" s="50" t="s">
        <v>77</v>
      </c>
      <c r="E346" s="51"/>
      <c r="F346" s="51"/>
      <c r="G346" s="51"/>
      <c r="H346" s="51"/>
      <c r="I346" s="51"/>
      <c r="J346" s="51"/>
      <c r="K346" s="51"/>
      <c r="L346" s="51"/>
      <c r="M346" s="122"/>
      <c r="O346" s="1" t="s">
        <v>78</v>
      </c>
    </row>
    <row r="347" spans="2:24" ht="14.25" customHeight="1" thickTop="1">
      <c r="C347" s="44"/>
      <c r="D347" s="38" t="s">
        <v>22</v>
      </c>
      <c r="E347" s="39" t="str">
        <f ca="1">IFERROR(IF(E344-E345=0,"",E344-E345),"")</f>
        <v/>
      </c>
      <c r="F347" s="39" t="str">
        <f t="shared" ref="F347:L347" ca="1" si="245">IFERROR(IF(F344-F345=0,"",F344-F345),"")</f>
        <v/>
      </c>
      <c r="G347" s="39" t="str">
        <f t="shared" ca="1" si="245"/>
        <v/>
      </c>
      <c r="H347" s="39" t="str">
        <f t="shared" ca="1" si="245"/>
        <v/>
      </c>
      <c r="I347" s="39" t="str">
        <f t="shared" ca="1" si="245"/>
        <v/>
      </c>
      <c r="J347" s="39" t="str">
        <f t="shared" ca="1" si="245"/>
        <v/>
      </c>
      <c r="K347" s="39" t="str">
        <f t="shared" ca="1" si="245"/>
        <v/>
      </c>
      <c r="L347" s="121" t="str">
        <f t="shared" ca="1" si="245"/>
        <v/>
      </c>
      <c r="M347" s="39" t="str">
        <f ca="1">IF(E347="","",SUM(E347:L347))</f>
        <v/>
      </c>
      <c r="Q347" s="56" t="e">
        <f ca="1">Q344&amp;Q345</f>
        <v>#REF!</v>
      </c>
      <c r="R347" s="56" t="e">
        <f t="shared" ref="R347:X347" ca="1" si="246">R344&amp;R345</f>
        <v>#REF!</v>
      </c>
      <c r="S347" s="56" t="e">
        <f t="shared" ca="1" si="246"/>
        <v>#REF!</v>
      </c>
      <c r="T347" s="56" t="e">
        <f t="shared" ca="1" si="246"/>
        <v>#REF!</v>
      </c>
      <c r="U347" s="56" t="e">
        <f t="shared" ca="1" si="246"/>
        <v>#REF!</v>
      </c>
      <c r="V347" s="56" t="e">
        <f t="shared" ca="1" si="246"/>
        <v>#REF!</v>
      </c>
      <c r="W347" s="56" t="e">
        <f t="shared" ca="1" si="246"/>
        <v>#REF!</v>
      </c>
      <c r="X347" s="56" t="e">
        <f t="shared" ca="1" si="246"/>
        <v>#REF!</v>
      </c>
    </row>
    <row r="348" spans="2:24" ht="15" thickBot="1">
      <c r="B348" s="32"/>
      <c r="C348" s="32"/>
      <c r="D348" s="32"/>
      <c r="E348" s="32"/>
      <c r="F348" s="32"/>
      <c r="G348" s="32"/>
      <c r="H348" s="32"/>
      <c r="I348" s="32"/>
      <c r="J348" s="32"/>
      <c r="K348" s="32"/>
      <c r="L348" s="32"/>
      <c r="M348" s="32"/>
    </row>
    <row r="349" spans="2:24">
      <c r="Q349" s="1" t="s">
        <v>88</v>
      </c>
      <c r="R349" s="1" t="s">
        <v>89</v>
      </c>
      <c r="S349" s="1" t="s">
        <v>90</v>
      </c>
    </row>
    <row r="350" spans="2:24" ht="14.25" customHeight="1">
      <c r="B350" s="45">
        <f>B335+1</f>
        <v>24</v>
      </c>
      <c r="C350" s="35" t="str">
        <f>HYPERLINK("#日誌"&amp;B350&amp;"!B10","日誌"&amp;B350)</f>
        <v>日誌24</v>
      </c>
      <c r="D350" s="127" t="s">
        <v>106</v>
      </c>
      <c r="E350" s="130"/>
      <c r="F350" s="127" t="s">
        <v>73</v>
      </c>
      <c r="G350" s="52"/>
      <c r="H350" s="127" t="s">
        <v>83</v>
      </c>
      <c r="I350" s="25"/>
      <c r="J350" s="127" t="s">
        <v>15</v>
      </c>
      <c r="K350" s="25"/>
      <c r="M350" s="54" t="str">
        <f>HYPERLINK("#①人件費!C"&amp;9*B350,"経費支出管理表へ")</f>
        <v>経費支出管理表へ</v>
      </c>
      <c r="O350" s="125" t="str">
        <f>IF(AND(G350="健保等級適用者以外の者（Ｂ）",OR(I350="日額",I350="時給")),"健保等級適用者以外の者（Ｂ）かつ給与形態が「"&amp;I350&amp;"」の場合、等級単価を適用しません。補助金事務局へお問い合わせ頂き、個別単価を適用してください。","")</f>
        <v/>
      </c>
      <c r="Q350" s="1" t="str">
        <f>IF(G350="","×","○")</f>
        <v>×</v>
      </c>
      <c r="R350" s="1" t="str">
        <f>IF(G350="健保等級適用者（Ａ）","○",IF(AND(G350="健保等級適用者以外の者（Ｂ）",I350=""),"×",IF(OR(I350="年額",I350="月額"),"○","")))</f>
        <v/>
      </c>
      <c r="S350" s="1" t="str">
        <f>IF(AND(G350="健保等級適用者（Ａ）",K350=""),"×","○")</f>
        <v>○</v>
      </c>
    </row>
    <row r="351" spans="2:24" ht="14.25" customHeight="1">
      <c r="C351" s="95"/>
      <c r="D351" s="94"/>
      <c r="F351" s="127" t="s">
        <v>115</v>
      </c>
      <c r="G351" s="25"/>
      <c r="H351" s="127" t="s">
        <v>116</v>
      </c>
      <c r="I351" s="25"/>
    </row>
    <row r="352" spans="2:24" ht="7.5" customHeight="1">
      <c r="C352" s="26"/>
      <c r="D352" s="26"/>
      <c r="E352" s="26"/>
      <c r="F352" s="26"/>
      <c r="G352" s="34" t="e">
        <f>VLOOKUP(G351,リスト!F:G,2,FALSE)</f>
        <v>#N/A</v>
      </c>
      <c r="H352" s="26"/>
      <c r="I352" s="34"/>
      <c r="J352" s="26"/>
      <c r="K352" s="26"/>
      <c r="L352" s="26"/>
      <c r="M352" s="26"/>
    </row>
    <row r="353" spans="2:24" ht="14.25" customHeight="1">
      <c r="C353" s="40"/>
      <c r="D353" s="111"/>
      <c r="E353" s="112" t="s">
        <v>42</v>
      </c>
      <c r="F353" s="112" t="s">
        <v>43</v>
      </c>
      <c r="G353" s="112" t="s">
        <v>44</v>
      </c>
      <c r="H353" s="112" t="s">
        <v>45</v>
      </c>
      <c r="I353" s="112" t="s">
        <v>46</v>
      </c>
      <c r="J353" s="112" t="s">
        <v>47</v>
      </c>
      <c r="K353" s="112" t="s">
        <v>48</v>
      </c>
      <c r="L353" s="112" t="s">
        <v>49</v>
      </c>
      <c r="M353" s="113" t="s">
        <v>11</v>
      </c>
      <c r="Q353" s="112" t="s">
        <v>42</v>
      </c>
      <c r="R353" s="112" t="s">
        <v>43</v>
      </c>
      <c r="S353" s="112" t="s">
        <v>44</v>
      </c>
      <c r="T353" s="112" t="s">
        <v>45</v>
      </c>
      <c r="U353" s="112" t="s">
        <v>46</v>
      </c>
      <c r="V353" s="112" t="s">
        <v>47</v>
      </c>
      <c r="W353" s="112" t="s">
        <v>48</v>
      </c>
      <c r="X353" s="112" t="s">
        <v>49</v>
      </c>
    </row>
    <row r="354" spans="2:24" ht="14.25" customHeight="1">
      <c r="C354" s="27" t="s">
        <v>17</v>
      </c>
      <c r="D354" s="28"/>
      <c r="E354" s="29" t="e" cm="1">
        <f t="array" aca="1" ref="E354" ca="1">IF(INDIRECT(C350&amp;"!$E$41")=0,"",COUNT(INDIRECT(C350&amp;"!$E$10:$E$40")))</f>
        <v>#REF!</v>
      </c>
      <c r="F354" s="29" t="e" cm="1">
        <f t="array" aca="1" ref="F354" ca="1">IF(INDIRECT(C350&amp;"!$E$76")=0,"",COUNT(INDIRECT(C350&amp;"!$E$45:$E$75")))</f>
        <v>#REF!</v>
      </c>
      <c r="G354" s="29" t="e" cm="1">
        <f t="array" aca="1" ref="G354" ca="1">IF(INDIRECT(C350&amp;"!$E$111")=0,"",COUNT(INDIRECT(C350&amp;"!$E$80:$E$110")))</f>
        <v>#REF!</v>
      </c>
      <c r="H354" s="29" t="e" cm="1">
        <f t="array" aca="1" ref="H354" ca="1">IF(INDIRECT(C350&amp;"!$E$146")=0,"",COUNT(INDIRECT(C350&amp;"!$E$115:$E$145")))</f>
        <v>#REF!</v>
      </c>
      <c r="I354" s="29" t="e" cm="1">
        <f t="array" aca="1" ref="I354" ca="1">IF(INDIRECT(C350&amp;"!$E$181")=0,"",COUNT(INDIRECT(C350&amp;"!$E$150:$E$180")))</f>
        <v>#REF!</v>
      </c>
      <c r="J354" s="29" t="e" cm="1">
        <f t="array" aca="1" ref="J354" ca="1">IF(INDIRECT(C350&amp;"!$E$216")=0,"",COUNT(INDIRECT(C350&amp;"!$E$185:$E$215")))</f>
        <v>#REF!</v>
      </c>
      <c r="K354" s="29" t="e" cm="1">
        <f t="array" aca="1" ref="K354" ca="1">IF(INDIRECT(C350&amp;"!$E$251")=0,"",COUNT(INDIRECT(C350&amp;"!$E$220:$E$250")))</f>
        <v>#REF!</v>
      </c>
      <c r="L354" s="116" t="e" cm="1">
        <f t="array" aca="1" ref="L354" ca="1">IF(INDIRECT(C350&amp;"!$E$286")=0,"",COUNT(INDIRECT(C350&amp;"!$E$255:$E$285")))</f>
        <v>#REF!</v>
      </c>
      <c r="M354" s="29" t="e">
        <f ca="1">IF($E$9="","",SUM($E354:$L354))</f>
        <v>#REF!</v>
      </c>
      <c r="O354" s="132" t="s">
        <v>145</v>
      </c>
      <c r="Q354" s="55" t="e" cm="1">
        <f t="array" aca="1" ref="Q354" ca="1">INDIRECT(C350&amp;"!A" &amp; MIN(_xlfn._xlws.FILTER(ROW(INDIRECT(C350&amp;"!$B$10:$B$40")),INDIRECT(C350&amp;"!$B$10:$B$40")&lt;&gt;"")))</f>
        <v>#REF!</v>
      </c>
      <c r="R354" s="55" t="e" cm="1">
        <f t="array" aca="1" ref="R354" ca="1">INDIRECT(C350&amp;"!A"&amp;MIN(_xlfn._xlws.FILTER(ROW(INDIRECT(C350&amp;"!$B$45:$B$75")),INDIRECT(C350&amp;"!$B$45:$B$75")&lt;&gt;"")))</f>
        <v>#REF!</v>
      </c>
      <c r="S354" s="55" t="e" cm="1">
        <f t="array" aca="1" ref="S354" ca="1">INDIRECT(C350&amp;"!A"&amp;MIN(_xlfn._xlws.FILTER(ROW(INDIRECT(C350&amp;"!$B$80:$B$110")),INDIRECT(C350&amp;"!$B$80:$B$110")&lt;&gt;"")))</f>
        <v>#REF!</v>
      </c>
      <c r="T354" s="55" t="e" cm="1">
        <f t="array" aca="1" ref="T354" ca="1">INDIRECT(C350&amp;"!A" &amp; MIN(_xlfn._xlws.FILTER(ROW(INDIRECT(C350&amp;"!$B$115:$B$145")),INDIRECT(C350&amp;"!$B$115:$B$145")&lt;&gt;"")))</f>
        <v>#REF!</v>
      </c>
      <c r="U354" s="55" t="e" cm="1">
        <f t="array" aca="1" ref="U354" ca="1">INDIRECT(C350&amp;"!A" &amp; MIN(_xlfn._xlws.FILTER(ROW(INDIRECT(C350&amp;"!$B$150:$B$180")),INDIRECT(C350&amp;"!$B$150:$B$180")&lt;&gt;"")))</f>
        <v>#REF!</v>
      </c>
      <c r="V354" s="55" t="e" cm="1">
        <f t="array" aca="1" ref="V354" ca="1">INDIRECT(C350&amp;"!A" &amp; MIN(_xlfn._xlws.FILTER(ROW(INDIRECT(C350&amp;"!$B$185:$B$215")),INDIRECT(C350&amp;"!$B$185:$B$215")&lt;&gt;"")))</f>
        <v>#REF!</v>
      </c>
      <c r="W354" s="55" t="e" cm="1">
        <f t="array" aca="1" ref="W354" ca="1">INDIRECT(C350&amp;"!A" &amp; MIN(_xlfn._xlws.FILTER(ROW(INDIRECT(C350&amp;"!$B$220:$B$250")),INDIRECT(C350&amp;"!$B$220:$B$250")&lt;&gt;"")))</f>
        <v>#REF!</v>
      </c>
      <c r="X354" s="55" t="e" cm="1">
        <f t="array" aca="1" ref="X354" ca="1">INDIRECT(C350&amp;"!A" &amp; MIN(_xlfn._xlws.FILTER(ROW(INDIRECT(C350&amp;"!$B$255:$B$285")),INDIRECT(C350&amp;"!$B$255:$B$285")&lt;&gt;"")))</f>
        <v>#REF!</v>
      </c>
    </row>
    <row r="355" spans="2:24" ht="14.25" customHeight="1">
      <c r="C355" s="36" t="s">
        <v>18</v>
      </c>
      <c r="D355" s="30" t="str">
        <f>IF(G350="健保等級適用者（Ａ）","報酬月額","月給")</f>
        <v>月給</v>
      </c>
      <c r="E355" s="24"/>
      <c r="F355" s="24"/>
      <c r="G355" s="24"/>
      <c r="H355" s="24"/>
      <c r="I355" s="24"/>
      <c r="J355" s="24"/>
      <c r="K355" s="24"/>
      <c r="L355" s="117"/>
      <c r="M355" s="122"/>
    </row>
    <row r="356" spans="2:24" ht="14.25" customHeight="1">
      <c r="C356" s="42"/>
      <c r="D356" s="30" t="s">
        <v>68</v>
      </c>
      <c r="E356" s="75" t="str">
        <f ca="1">IF(E357="","",IF(G350="健保等級適用者（Ａ）",IF(K350="年1～3回",MATCH(E357,等級単価一覧!G:G,0),MATCH(E357,等級単価一覧!F:F,0)),MATCH(E357,等級単価一覧!L:L,0))-10)</f>
        <v/>
      </c>
      <c r="F356" s="75" t="str">
        <f ca="1">IF(F357="","",IF(G350="健保等級適用者（Ａ）",IF(K350="年1～3回",MATCH(F357,等級単価一覧!G:G,0),MATCH(F357,等級単価一覧!F:F,0)),MATCH(F357,等級単価一覧!L:L,0))-10)</f>
        <v/>
      </c>
      <c r="G356" s="75" t="str">
        <f ca="1">IF(G357="","",IF(G350="健保等級適用者（Ａ）",IF(K350="年1～3回",MATCH(G357,等級単価一覧!G:G,0),MATCH(G357,等級単価一覧!F:F,0)),MATCH(G357,等級単価一覧!L:L,0))-10)</f>
        <v/>
      </c>
      <c r="H356" s="75" t="str">
        <f ca="1">IF(H357="","",IF(G350="健保等級適用者（Ａ）",IF(K350="年1～3回",MATCH(H357,等級単価一覧!G:G,0),MATCH(H357,等級単価一覧!F:F,0)),MATCH(H357,等級単価一覧!L:L,0))-10)</f>
        <v/>
      </c>
      <c r="I356" s="75" t="str">
        <f ca="1">IF(I357="","",IF(G350="健保等級適用者（Ａ）",IF(K350="年1～3回",MATCH(I357,等級単価一覧!G:G,0),MATCH(I357,等級単価一覧!F:F,0)),MATCH(I357,等級単価一覧!L:L,0))-10)</f>
        <v/>
      </c>
      <c r="J356" s="75" t="str">
        <f ca="1">IF(J357="","",IF(G350="健保等級適用者（Ａ）",IF(K350="年1～3回",MATCH(J357,等級単価一覧!G:G,0),MATCH(J357,等級単価一覧!F:F,0)),MATCH(J357,等級単価一覧!L:L,0))-10)</f>
        <v/>
      </c>
      <c r="K356" s="75" t="str">
        <f ca="1">IF(K357="","",IF(G350="健保等級適用者（Ａ）",IF(K350="年1～3回",MATCH(K357,等級単価一覧!G:G,0),MATCH(K357,等級単価一覧!F:F,0)),MATCH(K357,等級単価一覧!L:L,0))-10)</f>
        <v/>
      </c>
      <c r="L356" s="118" t="str">
        <f ca="1">IF(L357="","",IF(G350="健保等級適用者（Ａ）",IF(K350="年1～3回",MATCH(L357,等級単価一覧!G:G,0),MATCH(L357,等級単価一覧!F:F,0)),MATCH(L357,等級単価一覧!L:L,0))-10)</f>
        <v/>
      </c>
      <c r="M356" s="122"/>
    </row>
    <row r="357" spans="2:24" ht="14.25" customHeight="1">
      <c r="C357" s="42"/>
      <c r="D357" s="23" t="s">
        <v>20</v>
      </c>
      <c r="E357" s="41" t="str" cm="1">
        <f t="array" aca="1" ref="E357" ca="1">IF(AND(Q350="○",R350="○",S350="○"),IFERROR(IF(G350="健保等級適用者（Ａ）",IF(K350="年1～3回",VLOOKUP(E355,等級単価一覧!$B$11:$G$60,6,FALSE),VLOOKUP(E355,等級単価一覧!$B$11:$G$60,5,FALSE)),INDIRECT("等級単価一覧!L"&amp;MATCH(MAX(_xlfn._xlws.FILTER(等級単価一覧!$H$11:$H$60,等級単価一覧!$H$11:$H$60&lt;=E355)),等級単価一覧!H:H,0))),""),"")</f>
        <v/>
      </c>
      <c r="F357" s="41" t="str" cm="1">
        <f t="array" aca="1" ref="F357" ca="1">IF(AND(Q350="○",R350="○",S350="○"),IFERROR(IF(G350="健保等級適用者（Ａ）",IF(K350="年1～3回",VLOOKUP(F355,等級単価一覧!$B$11:$G$60,6,FALSE),VLOOKUP(F355,等級単価一覧!$B$11:$G$60,5,FALSE)),INDIRECT("等級単価一覧!L"&amp;MATCH(MAX(_xlfn._xlws.FILTER(等級単価一覧!$H$11:$H$60,等級単価一覧!$H$11:$H$60&lt;=F355)),等級単価一覧!H:H,0))),""),"")</f>
        <v/>
      </c>
      <c r="G357" s="41" t="str" cm="1">
        <f t="array" aca="1" ref="G357" ca="1">IF(AND(Q350="○",R350="○",S350="○"),IFERROR(IF(G350="健保等級適用者（Ａ）",IF(K350="年1～3回",VLOOKUP(G355,等級単価一覧!$B$11:$G$60,6,FALSE),VLOOKUP(G355,等級単価一覧!$B$11:$G$60,5,FALSE)),INDIRECT("等級単価一覧!L"&amp;MATCH(MAX(_xlfn._xlws.FILTER(等級単価一覧!$H$11:$H$60,等級単価一覧!$H$11:$H$60&lt;=G355)),等級単価一覧!H:H,0))),""),"")</f>
        <v/>
      </c>
      <c r="H357" s="41" t="str" cm="1">
        <f t="array" aca="1" ref="H357" ca="1">IF(AND(Q350="○",R350="○",S350="○"),IFERROR(IF(G350="健保等級適用者（Ａ）",IF(K350="年1～3回",VLOOKUP(H355,等級単価一覧!$B$11:$G$60,6,FALSE),VLOOKUP(H355,等級単価一覧!$B$11:$G$60,5,FALSE)),INDIRECT("等級単価一覧!L"&amp;MATCH(MAX(_xlfn._xlws.FILTER(等級単価一覧!$H$11:$H$60,等級単価一覧!$H$11:$H$60&lt;=H355)),等級単価一覧!H:H,0))),""),"")</f>
        <v/>
      </c>
      <c r="I357" s="41" t="str" cm="1">
        <f t="array" aca="1" ref="I357" ca="1">IF(AND(Q350="○",R350="○",S350="○"),IFERROR(IF(G350="健保等級適用者（Ａ）",IF(K350="年1～3回",VLOOKUP(I355,等級単価一覧!$B$11:$G$60,6,FALSE),VLOOKUP(I355,等級単価一覧!$B$11:$G$60,5,FALSE)),INDIRECT("等級単価一覧!L"&amp;MATCH(MAX(_xlfn._xlws.FILTER(等級単価一覧!$H$11:$H$60,等級単価一覧!$H$11:$H$60&lt;=I355)),等級単価一覧!H:H,0))),""),"")</f>
        <v/>
      </c>
      <c r="J357" s="41" t="str" cm="1">
        <f t="array" aca="1" ref="J357" ca="1">IF(AND(Q350="○",R350="○",S350="○"),IFERROR(IF(G350="健保等級適用者（Ａ）",IF(K350="年1～3回",VLOOKUP(J355,等級単価一覧!$B$11:$G$60,6,FALSE),VLOOKUP(J355,等級単価一覧!$B$11:$G$60,5,FALSE)),INDIRECT("等級単価一覧!L"&amp;MATCH(MAX(_xlfn._xlws.FILTER(等級単価一覧!$H$11:$H$60,等級単価一覧!$H$11:$H$60&lt;=J355)),等級単価一覧!H:H,0))),""),"")</f>
        <v/>
      </c>
      <c r="K357" s="41" t="str" cm="1">
        <f t="array" aca="1" ref="K357" ca="1">IF(AND(Q350="○",R350="○",S350="○"),IFERROR(IF(G350="健保等級適用者（Ａ）",IF(K350="年1～3回",VLOOKUP(K355,等級単価一覧!$B$11:$G$60,6,FALSE),VLOOKUP(K355,等級単価一覧!$B$11:$G$60,5,FALSE)),INDIRECT("等級単価一覧!L"&amp;MATCH(MAX(_xlfn._xlws.FILTER(等級単価一覧!$H$11:$H$60,等級単価一覧!$H$11:$H$60&lt;=K355)),等級単価一覧!H:H,0))),""),"")</f>
        <v/>
      </c>
      <c r="L357" s="119" t="str" cm="1">
        <f t="array" aca="1" ref="L357" ca="1">IF(AND(Q350="○",R350="○",S350="○"),IFERROR(IF(G350="健保等級適用者（Ａ）",IF(K350="年1～3回",VLOOKUP(L355,等級単価一覧!$B$11:$G$60,6,FALSE),VLOOKUP(L355,等級単価一覧!$B$11:$G$60,5,FALSE)),INDIRECT("等級単価一覧!L"&amp;MATCH(MAX(_xlfn._xlws.FILTER(等級単価一覧!$H$11:$H$60,等級単価一覧!$H$11:$H$60&lt;=L355)),等級単価一覧!H:H,0))),""),"")</f>
        <v/>
      </c>
      <c r="M357" s="122"/>
    </row>
    <row r="358" spans="2:24" ht="14.25" customHeight="1">
      <c r="C358" s="43"/>
      <c r="D358" s="36" t="s">
        <v>21</v>
      </c>
      <c r="E358" s="37" t="e" cm="1">
        <f t="array" aca="1" ref="E358" ca="1">IF(INDIRECT(C350&amp;"!$E$41")=0,"",INDIRECT(C350&amp;"!$E$41"))</f>
        <v>#REF!</v>
      </c>
      <c r="F358" s="37" t="e" cm="1">
        <f t="array" aca="1" ref="F358" ca="1">IF(INDIRECT(C350&amp;"!$E$76")=0,"",INDIRECT(C350&amp;"!$E$76"))</f>
        <v>#REF!</v>
      </c>
      <c r="G358" s="37" t="e" cm="1">
        <f t="array" aca="1" ref="G358" ca="1">IF(INDIRECT(C350&amp;"!$E$111")=0,"",INDIRECT(C350&amp;"!$E$111"))</f>
        <v>#REF!</v>
      </c>
      <c r="H358" s="37" t="e" cm="1">
        <f t="array" aca="1" ref="H358" ca="1">IF(INDIRECT(C350&amp;"!$E$146")=0,"",INDIRECT(C350&amp;"!$E$146"))</f>
        <v>#REF!</v>
      </c>
      <c r="I358" s="37" t="e" cm="1">
        <f t="array" aca="1" ref="I358" ca="1">IF(INDIRECT(C350&amp;"!$E$181")=0,"",INDIRECT(C350&amp;"!$E$181"))</f>
        <v>#REF!</v>
      </c>
      <c r="J358" s="37" t="e" cm="1">
        <f t="array" aca="1" ref="J358" ca="1">IF(INDIRECT(C350&amp;"!$E$216")=0,"",INDIRECT(C350&amp;"!$E$216"))</f>
        <v>#REF!</v>
      </c>
      <c r="K358" s="37" t="e" cm="1">
        <f t="array" aca="1" ref="K358" ca="1">IF(INDIRECT(C350&amp;"!$E$251")=0,"",INDIRECT(C350&amp;"!$E$251"))</f>
        <v>#REF!</v>
      </c>
      <c r="L358" s="120" t="e" cm="1">
        <f t="array" aca="1" ref="L358" ca="1">IF(INDIRECT(C350&amp;"!$E$286")=0,"",INDIRECT(C350&amp;"!$E$286"))</f>
        <v>#REF!</v>
      </c>
      <c r="M358" s="37" t="e">
        <f ca="1">IF(E358="","",SUM($E358:$L358))</f>
        <v>#REF!</v>
      </c>
    </row>
    <row r="359" spans="2:24" ht="14.25" customHeight="1">
      <c r="C359" s="43"/>
      <c r="D359" s="36" t="s">
        <v>91</v>
      </c>
      <c r="E359" s="53" t="e">
        <f ca="1">IF(OR(E357="",E358=""),"",ROUNDDOWN(E357*E358*24,0))</f>
        <v>#REF!</v>
      </c>
      <c r="F359" s="53" t="e">
        <f t="shared" ref="F359:L359" ca="1" si="247">IF(OR(F357="",F358=""),"",ROUNDDOWN(F357*F358*24,0))</f>
        <v>#REF!</v>
      </c>
      <c r="G359" s="53" t="e">
        <f t="shared" ca="1" si="247"/>
        <v>#REF!</v>
      </c>
      <c r="H359" s="53" t="e">
        <f t="shared" ca="1" si="247"/>
        <v>#REF!</v>
      </c>
      <c r="I359" s="53" t="e">
        <f t="shared" ca="1" si="247"/>
        <v>#REF!</v>
      </c>
      <c r="J359" s="53" t="e">
        <f t="shared" ca="1" si="247"/>
        <v>#REF!</v>
      </c>
      <c r="K359" s="53" t="e">
        <f t="shared" ca="1" si="247"/>
        <v>#REF!</v>
      </c>
      <c r="L359" s="53" t="e">
        <f t="shared" ca="1" si="247"/>
        <v>#REF!</v>
      </c>
      <c r="M359" s="123" t="e">
        <f ca="1">SUM(E359:L359)</f>
        <v>#REF!</v>
      </c>
      <c r="Q359" s="26" t="e">
        <f t="shared" ref="Q359" ca="1" si="248">IF(OR(E357="",E358=""),"", TEXT(E357,"#,###円") &amp; "×" &amp; TEXT(E358,"[h]:mm時間;@") &amp; "=" &amp; TEXT(E359,"#,###円"))</f>
        <v>#REF!</v>
      </c>
      <c r="R359" s="26" t="e">
        <f t="shared" ref="R359" ca="1" si="249">IF(OR(F357="",F358=""),"", TEXT(F357,"#,###円") &amp; "×" &amp; TEXT(F358,"[h]:mm時間;@") &amp; "=" &amp; TEXT(F359,"#,###円"))</f>
        <v>#REF!</v>
      </c>
      <c r="S359" s="26" t="e">
        <f t="shared" ref="S359" ca="1" si="250">IF(OR(G357="",G358=""),"", TEXT(G357,"#,###円") &amp; "×" &amp; TEXT(G358,"[h]:mm時間;@") &amp; "=" &amp; TEXT(G359,"#,###円"))</f>
        <v>#REF!</v>
      </c>
      <c r="T359" s="26" t="e">
        <f t="shared" ref="T359" ca="1" si="251">IF(OR(H357="",H358=""),"", TEXT(H357,"#,###円") &amp; "×" &amp; TEXT(H358,"[h]:mm時間;@") &amp; "=" &amp; TEXT(H359,"#,###円"))</f>
        <v>#REF!</v>
      </c>
      <c r="U359" s="26" t="e">
        <f t="shared" ref="U359" ca="1" si="252">IF(OR(I357="",I358=""),"", TEXT(I357,"#,###円") &amp; "×" &amp; TEXT(I358,"[h]:mm時間;@") &amp; "=" &amp; TEXT(I359,"#,###円"))</f>
        <v>#REF!</v>
      </c>
      <c r="V359" s="26" t="e">
        <f t="shared" ref="V359" ca="1" si="253">IF(OR(J357="",J358=""),"", TEXT(J357,"#,###円") &amp; "×" &amp; TEXT(J358,"[h]:mm時間;@") &amp; "=" &amp; TEXT(J359,"#,###円"))</f>
        <v>#REF!</v>
      </c>
      <c r="W359" s="26" t="e">
        <f t="shared" ref="W359" ca="1" si="254">IF(OR(K357="",K358=""),"", TEXT(K357,"#,###円") &amp; "×" &amp; TEXT(K358,"[h]:mm時間;@") &amp; "=" &amp; TEXT(K359,"#,###円"))</f>
        <v>#REF!</v>
      </c>
      <c r="X359" s="26" t="e">
        <f ca="1">IF(OR(L357="",K358=""),"", TEXT(L357,"#,###円") &amp; "×" &amp; TEXT(L358,"[h]:mm時間;@") &amp; "=" &amp; TEXT(L359,"#,###円"))</f>
        <v>#REF!</v>
      </c>
    </row>
    <row r="360" spans="2:24" ht="14.25" customHeight="1">
      <c r="C360" s="36" t="s">
        <v>74</v>
      </c>
      <c r="D360" s="46" t="s">
        <v>75</v>
      </c>
      <c r="E360" s="47"/>
      <c r="F360" s="48"/>
      <c r="G360" s="48"/>
      <c r="H360" s="48"/>
      <c r="I360" s="48"/>
      <c r="J360" s="48"/>
      <c r="K360" s="48"/>
      <c r="L360" s="47"/>
      <c r="M360" s="124">
        <f>SUM(E360:L360)</f>
        <v>0</v>
      </c>
      <c r="Q360" s="26" t="str">
        <f t="shared" ref="Q360:X360" si="255">IF(E360="",""," / 自己負担：" &amp; TEXT(E360,"#,###円")) &amp; IF(E361="",""," ※" &amp;E361)</f>
        <v/>
      </c>
      <c r="R360" s="26" t="str">
        <f t="shared" si="255"/>
        <v/>
      </c>
      <c r="S360" s="26" t="str">
        <f t="shared" si="255"/>
        <v/>
      </c>
      <c r="T360" s="26" t="str">
        <f t="shared" si="255"/>
        <v/>
      </c>
      <c r="U360" s="26" t="str">
        <f t="shared" si="255"/>
        <v/>
      </c>
      <c r="V360" s="26" t="str">
        <f t="shared" si="255"/>
        <v/>
      </c>
      <c r="W360" s="26" t="str">
        <f t="shared" si="255"/>
        <v/>
      </c>
      <c r="X360" s="26" t="str">
        <f t="shared" si="255"/>
        <v/>
      </c>
    </row>
    <row r="361" spans="2:24" ht="34.5" customHeight="1" thickBot="1">
      <c r="C361" s="49" t="s">
        <v>76</v>
      </c>
      <c r="D361" s="50" t="s">
        <v>77</v>
      </c>
      <c r="E361" s="51"/>
      <c r="F361" s="51"/>
      <c r="G361" s="51"/>
      <c r="H361" s="51"/>
      <c r="I361" s="51"/>
      <c r="J361" s="51"/>
      <c r="K361" s="51"/>
      <c r="L361" s="51"/>
      <c r="M361" s="122"/>
      <c r="O361" s="1" t="s">
        <v>78</v>
      </c>
    </row>
    <row r="362" spans="2:24" ht="14.25" customHeight="1" thickTop="1">
      <c r="C362" s="44"/>
      <c r="D362" s="38" t="s">
        <v>22</v>
      </c>
      <c r="E362" s="39" t="str">
        <f ca="1">IFERROR(IF(E359-E360=0,"",E359-E360),"")</f>
        <v/>
      </c>
      <c r="F362" s="39" t="str">
        <f t="shared" ref="F362:L362" ca="1" si="256">IFERROR(IF(F359-F360=0,"",F359-F360),"")</f>
        <v/>
      </c>
      <c r="G362" s="39" t="str">
        <f t="shared" ca="1" si="256"/>
        <v/>
      </c>
      <c r="H362" s="39" t="str">
        <f t="shared" ca="1" si="256"/>
        <v/>
      </c>
      <c r="I362" s="39" t="str">
        <f t="shared" ca="1" si="256"/>
        <v/>
      </c>
      <c r="J362" s="39" t="str">
        <f t="shared" ca="1" si="256"/>
        <v/>
      </c>
      <c r="K362" s="39" t="str">
        <f t="shared" ca="1" si="256"/>
        <v/>
      </c>
      <c r="L362" s="121" t="str">
        <f t="shared" ca="1" si="256"/>
        <v/>
      </c>
      <c r="M362" s="39" t="str">
        <f ca="1">IF(E362="","",SUM(E362:L362))</f>
        <v/>
      </c>
      <c r="Q362" s="56" t="e">
        <f ca="1">Q359&amp;Q360</f>
        <v>#REF!</v>
      </c>
      <c r="R362" s="56" t="e">
        <f t="shared" ref="R362:X362" ca="1" si="257">R359&amp;R360</f>
        <v>#REF!</v>
      </c>
      <c r="S362" s="56" t="e">
        <f t="shared" ca="1" si="257"/>
        <v>#REF!</v>
      </c>
      <c r="T362" s="56" t="e">
        <f t="shared" ca="1" si="257"/>
        <v>#REF!</v>
      </c>
      <c r="U362" s="56" t="e">
        <f t="shared" ca="1" si="257"/>
        <v>#REF!</v>
      </c>
      <c r="V362" s="56" t="e">
        <f t="shared" ca="1" si="257"/>
        <v>#REF!</v>
      </c>
      <c r="W362" s="56" t="e">
        <f t="shared" ca="1" si="257"/>
        <v>#REF!</v>
      </c>
      <c r="X362" s="56" t="e">
        <f t="shared" ca="1" si="257"/>
        <v>#REF!</v>
      </c>
    </row>
    <row r="363" spans="2:24" ht="15" thickBot="1">
      <c r="B363" s="32"/>
      <c r="C363" s="32"/>
      <c r="D363" s="32"/>
      <c r="E363" s="32"/>
      <c r="F363" s="32"/>
      <c r="G363" s="32"/>
      <c r="H363" s="32"/>
      <c r="I363" s="32"/>
      <c r="J363" s="32"/>
      <c r="K363" s="32"/>
      <c r="L363" s="32"/>
      <c r="M363" s="32"/>
    </row>
    <row r="364" spans="2:24">
      <c r="Q364" s="1" t="s">
        <v>88</v>
      </c>
      <c r="R364" s="1" t="s">
        <v>89</v>
      </c>
      <c r="S364" s="1" t="s">
        <v>90</v>
      </c>
    </row>
    <row r="365" spans="2:24" ht="14.25" customHeight="1">
      <c r="B365" s="45">
        <f>B350+1</f>
        <v>25</v>
      </c>
      <c r="C365" s="35" t="str">
        <f>HYPERLINK("#日誌"&amp;B365&amp;"!B10","日誌"&amp;B365)</f>
        <v>日誌25</v>
      </c>
      <c r="D365" s="127" t="s">
        <v>106</v>
      </c>
      <c r="E365" s="130"/>
      <c r="F365" s="127" t="s">
        <v>73</v>
      </c>
      <c r="G365" s="52"/>
      <c r="H365" s="127" t="s">
        <v>83</v>
      </c>
      <c r="I365" s="25"/>
      <c r="J365" s="127" t="s">
        <v>15</v>
      </c>
      <c r="K365" s="25"/>
      <c r="M365" s="54" t="str">
        <f>HYPERLINK("#①人件費!C"&amp;9*B365,"経費支出管理表へ")</f>
        <v>経費支出管理表へ</v>
      </c>
      <c r="O365" s="125" t="str">
        <f>IF(AND(G365="健保等級適用者以外の者（Ｂ）",OR(I365="日額",I365="時給")),"健保等級適用者以外の者（Ｂ）かつ給与形態が「"&amp;I365&amp;"」の場合、等級単価を適用しません。補助金事務局へお問い合わせ頂き、個別単価を適用してください。","")</f>
        <v/>
      </c>
      <c r="Q365" s="1" t="str">
        <f>IF(G365="","×","○")</f>
        <v>×</v>
      </c>
      <c r="R365" s="1" t="str">
        <f>IF(G365="健保等級適用者（Ａ）","○",IF(AND(G365="健保等級適用者以外の者（Ｂ）",I365=""),"×",IF(OR(I365="年額",I365="月額"),"○","")))</f>
        <v/>
      </c>
      <c r="S365" s="1" t="str">
        <f>IF(AND(G365="健保等級適用者（Ａ）",K365=""),"×","○")</f>
        <v>○</v>
      </c>
    </row>
    <row r="366" spans="2:24" ht="14.25" customHeight="1">
      <c r="C366" s="95"/>
      <c r="D366" s="94"/>
      <c r="F366" s="127" t="s">
        <v>115</v>
      </c>
      <c r="G366" s="25"/>
      <c r="H366" s="127" t="s">
        <v>116</v>
      </c>
      <c r="I366" s="25"/>
    </row>
    <row r="367" spans="2:24" ht="7.5" customHeight="1">
      <c r="C367" s="26"/>
      <c r="D367" s="26"/>
      <c r="E367" s="26"/>
      <c r="F367" s="26"/>
      <c r="G367" s="34" t="e">
        <f>VLOOKUP(G366,リスト!F:G,2,FALSE)</f>
        <v>#N/A</v>
      </c>
      <c r="H367" s="26"/>
      <c r="I367" s="34"/>
      <c r="J367" s="26"/>
      <c r="K367" s="26"/>
      <c r="L367" s="26"/>
      <c r="M367" s="26"/>
    </row>
    <row r="368" spans="2:24" ht="14.25" customHeight="1">
      <c r="C368" s="40"/>
      <c r="D368" s="111"/>
      <c r="E368" s="112" t="s">
        <v>42</v>
      </c>
      <c r="F368" s="112" t="s">
        <v>43</v>
      </c>
      <c r="G368" s="112" t="s">
        <v>44</v>
      </c>
      <c r="H368" s="112" t="s">
        <v>45</v>
      </c>
      <c r="I368" s="112" t="s">
        <v>46</v>
      </c>
      <c r="J368" s="112" t="s">
        <v>47</v>
      </c>
      <c r="K368" s="112" t="s">
        <v>48</v>
      </c>
      <c r="L368" s="112" t="s">
        <v>49</v>
      </c>
      <c r="M368" s="113" t="s">
        <v>11</v>
      </c>
      <c r="Q368" s="112" t="s">
        <v>42</v>
      </c>
      <c r="R368" s="112" t="s">
        <v>43</v>
      </c>
      <c r="S368" s="112" t="s">
        <v>44</v>
      </c>
      <c r="T368" s="112" t="s">
        <v>45</v>
      </c>
      <c r="U368" s="112" t="s">
        <v>46</v>
      </c>
      <c r="V368" s="112" t="s">
        <v>47</v>
      </c>
      <c r="W368" s="112" t="s">
        <v>48</v>
      </c>
      <c r="X368" s="112" t="s">
        <v>49</v>
      </c>
    </row>
    <row r="369" spans="2:24" ht="14.25" customHeight="1">
      <c r="C369" s="27" t="s">
        <v>17</v>
      </c>
      <c r="D369" s="28"/>
      <c r="E369" s="29" t="e" cm="1">
        <f t="array" aca="1" ref="E369" ca="1">IF(INDIRECT(C365&amp;"!$E$41")=0,"",COUNT(INDIRECT(C365&amp;"!$E$10:$E$40")))</f>
        <v>#REF!</v>
      </c>
      <c r="F369" s="29" t="e" cm="1">
        <f t="array" aca="1" ref="F369" ca="1">IF(INDIRECT(C365&amp;"!$E$76")=0,"",COUNT(INDIRECT(C365&amp;"!$E$45:$E$75")))</f>
        <v>#REF!</v>
      </c>
      <c r="G369" s="29" t="e" cm="1">
        <f t="array" aca="1" ref="G369" ca="1">IF(INDIRECT(C365&amp;"!$E$111")=0,"",COUNT(INDIRECT(C365&amp;"!$E$80:$E$110")))</f>
        <v>#REF!</v>
      </c>
      <c r="H369" s="29" t="e" cm="1">
        <f t="array" aca="1" ref="H369" ca="1">IF(INDIRECT(C365&amp;"!$E$146")=0,"",COUNT(INDIRECT(C365&amp;"!$E$115:$E$145")))</f>
        <v>#REF!</v>
      </c>
      <c r="I369" s="29" t="e" cm="1">
        <f t="array" aca="1" ref="I369" ca="1">IF(INDIRECT(C365&amp;"!$E$181")=0,"",COUNT(INDIRECT(C365&amp;"!$E$150:$E$180")))</f>
        <v>#REF!</v>
      </c>
      <c r="J369" s="29" t="e" cm="1">
        <f t="array" aca="1" ref="J369" ca="1">IF(INDIRECT(C365&amp;"!$E$216")=0,"",COUNT(INDIRECT(C365&amp;"!$E$185:$E$215")))</f>
        <v>#REF!</v>
      </c>
      <c r="K369" s="29" t="e" cm="1">
        <f t="array" aca="1" ref="K369" ca="1">IF(INDIRECT(C365&amp;"!$E$251")=0,"",COUNT(INDIRECT(C365&amp;"!$E$220:$E$250")))</f>
        <v>#REF!</v>
      </c>
      <c r="L369" s="116" t="e" cm="1">
        <f t="array" aca="1" ref="L369" ca="1">IF(INDIRECT(C365&amp;"!$E$286")=0,"",COUNT(INDIRECT(C365&amp;"!$E$255:$E$285")))</f>
        <v>#REF!</v>
      </c>
      <c r="M369" s="29" t="e">
        <f ca="1">IF($E$9="","",SUM($E369:$L369))</f>
        <v>#REF!</v>
      </c>
      <c r="O369" s="132" t="s">
        <v>145</v>
      </c>
      <c r="Q369" s="55" t="e" cm="1">
        <f t="array" aca="1" ref="Q369" ca="1">INDIRECT(C365&amp;"!A" &amp; MIN(_xlfn._xlws.FILTER(ROW(INDIRECT(C365&amp;"!$B$10:$B$40")),INDIRECT(C365&amp;"!$B$10:$B$40")&lt;&gt;"")))</f>
        <v>#REF!</v>
      </c>
      <c r="R369" s="55" t="e" cm="1">
        <f t="array" aca="1" ref="R369" ca="1">INDIRECT(C365&amp;"!A"&amp;MIN(_xlfn._xlws.FILTER(ROW(INDIRECT(C365&amp;"!$B$45:$B$75")),INDIRECT(C365&amp;"!$B$45:$B$75")&lt;&gt;"")))</f>
        <v>#REF!</v>
      </c>
      <c r="S369" s="55" t="e" cm="1">
        <f t="array" aca="1" ref="S369" ca="1">INDIRECT(C365&amp;"!A"&amp;MIN(_xlfn._xlws.FILTER(ROW(INDIRECT(C365&amp;"!$B$80:$B$110")),INDIRECT(C365&amp;"!$B$80:$B$110")&lt;&gt;"")))</f>
        <v>#REF!</v>
      </c>
      <c r="T369" s="55" t="e" cm="1">
        <f t="array" aca="1" ref="T369" ca="1">INDIRECT(C365&amp;"!A" &amp; MIN(_xlfn._xlws.FILTER(ROW(INDIRECT(C365&amp;"!$B$115:$B$145")),INDIRECT(C365&amp;"!$B$115:$B$145")&lt;&gt;"")))</f>
        <v>#REF!</v>
      </c>
      <c r="U369" s="55" t="e" cm="1">
        <f t="array" aca="1" ref="U369" ca="1">INDIRECT(C365&amp;"!A" &amp; MIN(_xlfn._xlws.FILTER(ROW(INDIRECT(C365&amp;"!$B$150:$B$180")),INDIRECT(C365&amp;"!$B$150:$B$180")&lt;&gt;"")))</f>
        <v>#REF!</v>
      </c>
      <c r="V369" s="55" t="e" cm="1">
        <f t="array" aca="1" ref="V369" ca="1">INDIRECT(C365&amp;"!A" &amp; MIN(_xlfn._xlws.FILTER(ROW(INDIRECT(C365&amp;"!$B$185:$B$215")),INDIRECT(C365&amp;"!$B$185:$B$215")&lt;&gt;"")))</f>
        <v>#REF!</v>
      </c>
      <c r="W369" s="55" t="e" cm="1">
        <f t="array" aca="1" ref="W369" ca="1">INDIRECT(C365&amp;"!A" &amp; MIN(_xlfn._xlws.FILTER(ROW(INDIRECT(C365&amp;"!$B$220:$B$250")),INDIRECT(C365&amp;"!$B$220:$B$250")&lt;&gt;"")))</f>
        <v>#REF!</v>
      </c>
      <c r="X369" s="55" t="e" cm="1">
        <f t="array" aca="1" ref="X369" ca="1">INDIRECT(C365&amp;"!A" &amp; MIN(_xlfn._xlws.FILTER(ROW(INDIRECT(C365&amp;"!$B$255:$B$285")),INDIRECT(C365&amp;"!$B$255:$B$285")&lt;&gt;"")))</f>
        <v>#REF!</v>
      </c>
    </row>
    <row r="370" spans="2:24" ht="14.25" customHeight="1">
      <c r="C370" s="36" t="s">
        <v>18</v>
      </c>
      <c r="D370" s="30" t="str">
        <f>IF(G365="健保等級適用者（Ａ）","報酬月額","月給")</f>
        <v>月給</v>
      </c>
      <c r="E370" s="24"/>
      <c r="F370" s="24"/>
      <c r="G370" s="24"/>
      <c r="H370" s="24"/>
      <c r="I370" s="24"/>
      <c r="J370" s="24"/>
      <c r="K370" s="24"/>
      <c r="L370" s="117"/>
      <c r="M370" s="122"/>
    </row>
    <row r="371" spans="2:24" ht="14.25" customHeight="1">
      <c r="C371" s="42"/>
      <c r="D371" s="30" t="s">
        <v>68</v>
      </c>
      <c r="E371" s="75" t="str">
        <f ca="1">IF(E372="","",IF(G365="健保等級適用者（Ａ）",IF(K365="年1～3回",MATCH(E372,等級単価一覧!G:G,0),MATCH(E372,等級単価一覧!F:F,0)),MATCH(E372,等級単価一覧!L:L,0))-10)</f>
        <v/>
      </c>
      <c r="F371" s="75" t="str">
        <f ca="1">IF(F372="","",IF(G365="健保等級適用者（Ａ）",IF(K365="年1～3回",MATCH(F372,等級単価一覧!G:G,0),MATCH(F372,等級単価一覧!F:F,0)),MATCH(F372,等級単価一覧!L:L,0))-10)</f>
        <v/>
      </c>
      <c r="G371" s="75" t="str">
        <f ca="1">IF(G372="","",IF(G365="健保等級適用者（Ａ）",IF(K365="年1～3回",MATCH(G372,等級単価一覧!G:G,0),MATCH(G372,等級単価一覧!F:F,0)),MATCH(G372,等級単価一覧!L:L,0))-10)</f>
        <v/>
      </c>
      <c r="H371" s="75" t="str">
        <f ca="1">IF(H372="","",IF(G365="健保等級適用者（Ａ）",IF(K365="年1～3回",MATCH(H372,等級単価一覧!G:G,0),MATCH(H372,等級単価一覧!F:F,0)),MATCH(H372,等級単価一覧!L:L,0))-10)</f>
        <v/>
      </c>
      <c r="I371" s="75" t="str">
        <f ca="1">IF(I372="","",IF(G365="健保等級適用者（Ａ）",IF(K365="年1～3回",MATCH(I372,等級単価一覧!G:G,0),MATCH(I372,等級単価一覧!F:F,0)),MATCH(I372,等級単価一覧!L:L,0))-10)</f>
        <v/>
      </c>
      <c r="J371" s="75" t="str">
        <f ca="1">IF(J372="","",IF(G365="健保等級適用者（Ａ）",IF(K365="年1～3回",MATCH(J372,等級単価一覧!G:G,0),MATCH(J372,等級単価一覧!F:F,0)),MATCH(J372,等級単価一覧!L:L,0))-10)</f>
        <v/>
      </c>
      <c r="K371" s="75" t="str">
        <f ca="1">IF(K372="","",IF(G365="健保等級適用者（Ａ）",IF(K365="年1～3回",MATCH(K372,等級単価一覧!G:G,0),MATCH(K372,等級単価一覧!F:F,0)),MATCH(K372,等級単価一覧!L:L,0))-10)</f>
        <v/>
      </c>
      <c r="L371" s="118" t="str">
        <f ca="1">IF(L372="","",IF(G365="健保等級適用者（Ａ）",IF(K365="年1～3回",MATCH(L372,等級単価一覧!G:G,0),MATCH(L372,等級単価一覧!F:F,0)),MATCH(L372,等級単価一覧!L:L,0))-10)</f>
        <v/>
      </c>
      <c r="M371" s="122"/>
    </row>
    <row r="372" spans="2:24" ht="14.25" customHeight="1">
      <c r="C372" s="42"/>
      <c r="D372" s="23" t="s">
        <v>20</v>
      </c>
      <c r="E372" s="41" t="str" cm="1">
        <f t="array" aca="1" ref="E372" ca="1">IF(AND(Q365="○",R365="○",S365="○"),IFERROR(IF(G365="健保等級適用者（Ａ）",IF(K365="年1～3回",VLOOKUP(E370,等級単価一覧!$B$11:$G$60,6,FALSE),VLOOKUP(E370,等級単価一覧!$B$11:$G$60,5,FALSE)),INDIRECT("等級単価一覧!L"&amp;MATCH(MAX(_xlfn._xlws.FILTER(等級単価一覧!$H$11:$H$60,等級単価一覧!$H$11:$H$60&lt;=E370)),等級単価一覧!H:H,0))),""),"")</f>
        <v/>
      </c>
      <c r="F372" s="41" t="str" cm="1">
        <f t="array" aca="1" ref="F372" ca="1">IF(AND(Q365="○",R365="○",S365="○"),IFERROR(IF(G365="健保等級適用者（Ａ）",IF(K365="年1～3回",VLOOKUP(F370,等級単価一覧!$B$11:$G$60,6,FALSE),VLOOKUP(F370,等級単価一覧!$B$11:$G$60,5,FALSE)),INDIRECT("等級単価一覧!L"&amp;MATCH(MAX(_xlfn._xlws.FILTER(等級単価一覧!$H$11:$H$60,等級単価一覧!$H$11:$H$60&lt;=F370)),等級単価一覧!H:H,0))),""),"")</f>
        <v/>
      </c>
      <c r="G372" s="41" t="str" cm="1">
        <f t="array" aca="1" ref="G372" ca="1">IF(AND(Q365="○",R365="○",S365="○"),IFERROR(IF(G365="健保等級適用者（Ａ）",IF(K365="年1～3回",VLOOKUP(G370,等級単価一覧!$B$11:$G$60,6,FALSE),VLOOKUP(G370,等級単価一覧!$B$11:$G$60,5,FALSE)),INDIRECT("等級単価一覧!L"&amp;MATCH(MAX(_xlfn._xlws.FILTER(等級単価一覧!$H$11:$H$60,等級単価一覧!$H$11:$H$60&lt;=G370)),等級単価一覧!H:H,0))),""),"")</f>
        <v/>
      </c>
      <c r="H372" s="41" t="str" cm="1">
        <f t="array" aca="1" ref="H372" ca="1">IF(AND(Q365="○",R365="○",S365="○"),IFERROR(IF(G365="健保等級適用者（Ａ）",IF(K365="年1～3回",VLOOKUP(H370,等級単価一覧!$B$11:$G$60,6,FALSE),VLOOKUP(H370,等級単価一覧!$B$11:$G$60,5,FALSE)),INDIRECT("等級単価一覧!L"&amp;MATCH(MAX(_xlfn._xlws.FILTER(等級単価一覧!$H$11:$H$60,等級単価一覧!$H$11:$H$60&lt;=H370)),等級単価一覧!H:H,0))),""),"")</f>
        <v/>
      </c>
      <c r="I372" s="41" t="str" cm="1">
        <f t="array" aca="1" ref="I372" ca="1">IF(AND(Q365="○",R365="○",S365="○"),IFERROR(IF(G365="健保等級適用者（Ａ）",IF(K365="年1～3回",VLOOKUP(I370,等級単価一覧!$B$11:$G$60,6,FALSE),VLOOKUP(I370,等級単価一覧!$B$11:$G$60,5,FALSE)),INDIRECT("等級単価一覧!L"&amp;MATCH(MAX(_xlfn._xlws.FILTER(等級単価一覧!$H$11:$H$60,等級単価一覧!$H$11:$H$60&lt;=I370)),等級単価一覧!H:H,0))),""),"")</f>
        <v/>
      </c>
      <c r="J372" s="41" t="str" cm="1">
        <f t="array" aca="1" ref="J372" ca="1">IF(AND(Q365="○",R365="○",S365="○"),IFERROR(IF(G365="健保等級適用者（Ａ）",IF(K365="年1～3回",VLOOKUP(J370,等級単価一覧!$B$11:$G$60,6,FALSE),VLOOKUP(J370,等級単価一覧!$B$11:$G$60,5,FALSE)),INDIRECT("等級単価一覧!L"&amp;MATCH(MAX(_xlfn._xlws.FILTER(等級単価一覧!$H$11:$H$60,等級単価一覧!$H$11:$H$60&lt;=J370)),等級単価一覧!H:H,0))),""),"")</f>
        <v/>
      </c>
      <c r="K372" s="41" t="str" cm="1">
        <f t="array" aca="1" ref="K372" ca="1">IF(AND(Q365="○",R365="○",S365="○"),IFERROR(IF(G365="健保等級適用者（Ａ）",IF(K365="年1～3回",VLOOKUP(K370,等級単価一覧!$B$11:$G$60,6,FALSE),VLOOKUP(K370,等級単価一覧!$B$11:$G$60,5,FALSE)),INDIRECT("等級単価一覧!L"&amp;MATCH(MAX(_xlfn._xlws.FILTER(等級単価一覧!$H$11:$H$60,等級単価一覧!$H$11:$H$60&lt;=K370)),等級単価一覧!H:H,0))),""),"")</f>
        <v/>
      </c>
      <c r="L372" s="119" t="str" cm="1">
        <f t="array" aca="1" ref="L372" ca="1">IF(AND(Q365="○",R365="○",S365="○"),IFERROR(IF(G365="健保等級適用者（Ａ）",IF(K365="年1～3回",VLOOKUP(L370,等級単価一覧!$B$11:$G$60,6,FALSE),VLOOKUP(L370,等級単価一覧!$B$11:$G$60,5,FALSE)),INDIRECT("等級単価一覧!L"&amp;MATCH(MAX(_xlfn._xlws.FILTER(等級単価一覧!$H$11:$H$60,等級単価一覧!$H$11:$H$60&lt;=L370)),等級単価一覧!H:H,0))),""),"")</f>
        <v/>
      </c>
      <c r="M372" s="122"/>
    </row>
    <row r="373" spans="2:24" ht="14.25" customHeight="1">
      <c r="C373" s="43"/>
      <c r="D373" s="36" t="s">
        <v>21</v>
      </c>
      <c r="E373" s="37" t="e" cm="1">
        <f t="array" aca="1" ref="E373" ca="1">IF(INDIRECT(C365&amp;"!$E$41")=0,"",INDIRECT(C365&amp;"!$E$41"))</f>
        <v>#REF!</v>
      </c>
      <c r="F373" s="37" t="e" cm="1">
        <f t="array" aca="1" ref="F373" ca="1">IF(INDIRECT(C365&amp;"!$E$76")=0,"",INDIRECT(C365&amp;"!$E$76"))</f>
        <v>#REF!</v>
      </c>
      <c r="G373" s="37" t="e" cm="1">
        <f t="array" aca="1" ref="G373" ca="1">IF(INDIRECT(C365&amp;"!$E$111")=0,"",INDIRECT(C365&amp;"!$E$111"))</f>
        <v>#REF!</v>
      </c>
      <c r="H373" s="37" t="e" cm="1">
        <f t="array" aca="1" ref="H373" ca="1">IF(INDIRECT(C365&amp;"!$E$146")=0,"",INDIRECT(C365&amp;"!$E$146"))</f>
        <v>#REF!</v>
      </c>
      <c r="I373" s="37" t="e" cm="1">
        <f t="array" aca="1" ref="I373" ca="1">IF(INDIRECT(C365&amp;"!$E$181")=0,"",INDIRECT(C365&amp;"!$E$181"))</f>
        <v>#REF!</v>
      </c>
      <c r="J373" s="37" t="e" cm="1">
        <f t="array" aca="1" ref="J373" ca="1">IF(INDIRECT(C365&amp;"!$E$216")=0,"",INDIRECT(C365&amp;"!$E$216"))</f>
        <v>#REF!</v>
      </c>
      <c r="K373" s="37" t="e" cm="1">
        <f t="array" aca="1" ref="K373" ca="1">IF(INDIRECT(C365&amp;"!$E$251")=0,"",INDIRECT(C365&amp;"!$E$251"))</f>
        <v>#REF!</v>
      </c>
      <c r="L373" s="120" t="e" cm="1">
        <f t="array" aca="1" ref="L373" ca="1">IF(INDIRECT(C365&amp;"!$E$286")=0,"",INDIRECT(C365&amp;"!$E$286"))</f>
        <v>#REF!</v>
      </c>
      <c r="M373" s="37" t="e">
        <f ca="1">IF(E373="","",SUM($E373:$L373))</f>
        <v>#REF!</v>
      </c>
    </row>
    <row r="374" spans="2:24" ht="14.25" customHeight="1">
      <c r="C374" s="43"/>
      <c r="D374" s="36" t="s">
        <v>91</v>
      </c>
      <c r="E374" s="53" t="e">
        <f ca="1">IF(OR(E372="",E373=""),"",ROUNDDOWN(E372*E373*24,0))</f>
        <v>#REF!</v>
      </c>
      <c r="F374" s="53" t="e">
        <f t="shared" ref="F374:L374" ca="1" si="258">IF(OR(F372="",F373=""),"",ROUNDDOWN(F372*F373*24,0))</f>
        <v>#REF!</v>
      </c>
      <c r="G374" s="53" t="e">
        <f t="shared" ca="1" si="258"/>
        <v>#REF!</v>
      </c>
      <c r="H374" s="53" t="e">
        <f t="shared" ca="1" si="258"/>
        <v>#REF!</v>
      </c>
      <c r="I374" s="53" t="e">
        <f t="shared" ca="1" si="258"/>
        <v>#REF!</v>
      </c>
      <c r="J374" s="53" t="e">
        <f t="shared" ca="1" si="258"/>
        <v>#REF!</v>
      </c>
      <c r="K374" s="53" t="e">
        <f t="shared" ca="1" si="258"/>
        <v>#REF!</v>
      </c>
      <c r="L374" s="53" t="e">
        <f t="shared" ca="1" si="258"/>
        <v>#REF!</v>
      </c>
      <c r="M374" s="123" t="e">
        <f ca="1">SUM(E374:L374)</f>
        <v>#REF!</v>
      </c>
      <c r="Q374" s="26" t="e">
        <f t="shared" ref="Q374" ca="1" si="259">IF(OR(E372="",E373=""),"", TEXT(E372,"#,###円") &amp; "×" &amp; TEXT(E373,"[h]:mm時間;@") &amp; "=" &amp; TEXT(E374,"#,###円"))</f>
        <v>#REF!</v>
      </c>
      <c r="R374" s="26" t="e">
        <f t="shared" ref="R374" ca="1" si="260">IF(OR(F372="",F373=""),"", TEXT(F372,"#,###円") &amp; "×" &amp; TEXT(F373,"[h]:mm時間;@") &amp; "=" &amp; TEXT(F374,"#,###円"))</f>
        <v>#REF!</v>
      </c>
      <c r="S374" s="26" t="e">
        <f t="shared" ref="S374" ca="1" si="261">IF(OR(G372="",G373=""),"", TEXT(G372,"#,###円") &amp; "×" &amp; TEXT(G373,"[h]:mm時間;@") &amp; "=" &amp; TEXT(G374,"#,###円"))</f>
        <v>#REF!</v>
      </c>
      <c r="T374" s="26" t="e">
        <f t="shared" ref="T374" ca="1" si="262">IF(OR(H372="",H373=""),"", TEXT(H372,"#,###円") &amp; "×" &amp; TEXT(H373,"[h]:mm時間;@") &amp; "=" &amp; TEXT(H374,"#,###円"))</f>
        <v>#REF!</v>
      </c>
      <c r="U374" s="26" t="e">
        <f t="shared" ref="U374" ca="1" si="263">IF(OR(I372="",I373=""),"", TEXT(I372,"#,###円") &amp; "×" &amp; TEXT(I373,"[h]:mm時間;@") &amp; "=" &amp; TEXT(I374,"#,###円"))</f>
        <v>#REF!</v>
      </c>
      <c r="V374" s="26" t="e">
        <f t="shared" ref="V374" ca="1" si="264">IF(OR(J372="",J373=""),"", TEXT(J372,"#,###円") &amp; "×" &amp; TEXT(J373,"[h]:mm時間;@") &amp; "=" &amp; TEXT(J374,"#,###円"))</f>
        <v>#REF!</v>
      </c>
      <c r="W374" s="26" t="e">
        <f t="shared" ref="W374" ca="1" si="265">IF(OR(K372="",K373=""),"", TEXT(K372,"#,###円") &amp; "×" &amp; TEXT(K373,"[h]:mm時間;@") &amp; "=" &amp; TEXT(K374,"#,###円"))</f>
        <v>#REF!</v>
      </c>
      <c r="X374" s="26" t="e">
        <f ca="1">IF(OR(L372="",K373=""),"", TEXT(L372,"#,###円") &amp; "×" &amp; TEXT(L373,"[h]:mm時間;@") &amp; "=" &amp; TEXT(L374,"#,###円"))</f>
        <v>#REF!</v>
      </c>
    </row>
    <row r="375" spans="2:24" ht="14.25" customHeight="1">
      <c r="C375" s="36" t="s">
        <v>74</v>
      </c>
      <c r="D375" s="46" t="s">
        <v>75</v>
      </c>
      <c r="E375" s="47"/>
      <c r="F375" s="48"/>
      <c r="G375" s="48"/>
      <c r="H375" s="48"/>
      <c r="I375" s="48"/>
      <c r="J375" s="48"/>
      <c r="K375" s="48"/>
      <c r="L375" s="47"/>
      <c r="M375" s="124">
        <f>SUM(E375:L375)</f>
        <v>0</v>
      </c>
      <c r="Q375" s="26" t="str">
        <f t="shared" ref="Q375:X375" si="266">IF(E375="",""," / 自己負担：" &amp; TEXT(E375,"#,###円")) &amp; IF(E376="",""," ※" &amp;E376)</f>
        <v/>
      </c>
      <c r="R375" s="26" t="str">
        <f t="shared" si="266"/>
        <v/>
      </c>
      <c r="S375" s="26" t="str">
        <f t="shared" si="266"/>
        <v/>
      </c>
      <c r="T375" s="26" t="str">
        <f t="shared" si="266"/>
        <v/>
      </c>
      <c r="U375" s="26" t="str">
        <f t="shared" si="266"/>
        <v/>
      </c>
      <c r="V375" s="26" t="str">
        <f t="shared" si="266"/>
        <v/>
      </c>
      <c r="W375" s="26" t="str">
        <f t="shared" si="266"/>
        <v/>
      </c>
      <c r="X375" s="26" t="str">
        <f t="shared" si="266"/>
        <v/>
      </c>
    </row>
    <row r="376" spans="2:24" ht="34.5" customHeight="1" thickBot="1">
      <c r="C376" s="49" t="s">
        <v>76</v>
      </c>
      <c r="D376" s="50" t="s">
        <v>77</v>
      </c>
      <c r="E376" s="51"/>
      <c r="F376" s="51"/>
      <c r="G376" s="51"/>
      <c r="H376" s="51"/>
      <c r="I376" s="51"/>
      <c r="J376" s="51"/>
      <c r="K376" s="51"/>
      <c r="L376" s="51"/>
      <c r="M376" s="122"/>
      <c r="O376" s="1" t="s">
        <v>78</v>
      </c>
    </row>
    <row r="377" spans="2:24" ht="14.25" customHeight="1" thickTop="1">
      <c r="C377" s="44"/>
      <c r="D377" s="38" t="s">
        <v>22</v>
      </c>
      <c r="E377" s="39" t="str">
        <f ca="1">IFERROR(IF(E374-E375=0,"",E374-E375),"")</f>
        <v/>
      </c>
      <c r="F377" s="39" t="str">
        <f t="shared" ref="F377:L377" ca="1" si="267">IFERROR(IF(F374-F375=0,"",F374-F375),"")</f>
        <v/>
      </c>
      <c r="G377" s="39" t="str">
        <f t="shared" ca="1" si="267"/>
        <v/>
      </c>
      <c r="H377" s="39" t="str">
        <f t="shared" ca="1" si="267"/>
        <v/>
      </c>
      <c r="I377" s="39" t="str">
        <f t="shared" ca="1" si="267"/>
        <v/>
      </c>
      <c r="J377" s="39" t="str">
        <f t="shared" ca="1" si="267"/>
        <v/>
      </c>
      <c r="K377" s="39" t="str">
        <f t="shared" ca="1" si="267"/>
        <v/>
      </c>
      <c r="L377" s="121" t="str">
        <f t="shared" ca="1" si="267"/>
        <v/>
      </c>
      <c r="M377" s="39" t="str">
        <f ca="1">IF(E377="","",SUM(E377:L377))</f>
        <v/>
      </c>
      <c r="Q377" s="56" t="e">
        <f ca="1">Q374&amp;Q375</f>
        <v>#REF!</v>
      </c>
      <c r="R377" s="56" t="e">
        <f t="shared" ref="R377:X377" ca="1" si="268">R374&amp;R375</f>
        <v>#REF!</v>
      </c>
      <c r="S377" s="56" t="e">
        <f t="shared" ca="1" si="268"/>
        <v>#REF!</v>
      </c>
      <c r="T377" s="56" t="e">
        <f t="shared" ca="1" si="268"/>
        <v>#REF!</v>
      </c>
      <c r="U377" s="56" t="e">
        <f t="shared" ca="1" si="268"/>
        <v>#REF!</v>
      </c>
      <c r="V377" s="56" t="e">
        <f t="shared" ca="1" si="268"/>
        <v>#REF!</v>
      </c>
      <c r="W377" s="56" t="e">
        <f t="shared" ca="1" si="268"/>
        <v>#REF!</v>
      </c>
      <c r="X377" s="56" t="e">
        <f t="shared" ca="1" si="268"/>
        <v>#REF!</v>
      </c>
    </row>
    <row r="378" spans="2:24" ht="15" thickBot="1">
      <c r="B378" s="32"/>
      <c r="C378" s="32"/>
      <c r="D378" s="32"/>
      <c r="E378" s="32"/>
      <c r="F378" s="32"/>
      <c r="G378" s="32"/>
      <c r="H378" s="32"/>
      <c r="I378" s="32"/>
      <c r="J378" s="32"/>
      <c r="K378" s="32"/>
      <c r="L378" s="32"/>
      <c r="M378" s="32"/>
    </row>
    <row r="379" spans="2:24">
      <c r="Q379" s="1" t="s">
        <v>88</v>
      </c>
      <c r="R379" s="1" t="s">
        <v>89</v>
      </c>
      <c r="S379" s="1" t="s">
        <v>90</v>
      </c>
    </row>
    <row r="380" spans="2:24" ht="14.25" customHeight="1">
      <c r="B380" s="45">
        <f>B365+1</f>
        <v>26</v>
      </c>
      <c r="C380" s="35" t="str">
        <f>HYPERLINK("#日誌"&amp;B380&amp;"!B10","日誌"&amp;B380)</f>
        <v>日誌26</v>
      </c>
      <c r="D380" s="127" t="s">
        <v>106</v>
      </c>
      <c r="E380" s="130"/>
      <c r="F380" s="127" t="s">
        <v>73</v>
      </c>
      <c r="G380" s="52"/>
      <c r="H380" s="127" t="s">
        <v>83</v>
      </c>
      <c r="I380" s="25"/>
      <c r="J380" s="127" t="s">
        <v>15</v>
      </c>
      <c r="K380" s="25"/>
      <c r="M380" s="54" t="str">
        <f>HYPERLINK("#①人件費!C"&amp;9*B380,"経費支出管理表へ")</f>
        <v>経費支出管理表へ</v>
      </c>
      <c r="O380" s="125" t="str">
        <f>IF(AND(G380="健保等級適用者以外の者（Ｂ）",OR(I380="日額",I380="時給")),"健保等級適用者以外の者（Ｂ）かつ給与形態が「"&amp;I380&amp;"」の場合、等級単価を適用しません。補助金事務局へお問い合わせ頂き、個別単価を適用してください。","")</f>
        <v/>
      </c>
      <c r="Q380" s="1" t="str">
        <f>IF(G380="","×","○")</f>
        <v>×</v>
      </c>
      <c r="R380" s="1" t="str">
        <f>IF(G380="健保等級適用者（Ａ）","○",IF(AND(G380="健保等級適用者以外の者（Ｂ）",I380=""),"×",IF(OR(I380="年額",I380="月額"),"○","")))</f>
        <v/>
      </c>
      <c r="S380" s="1" t="str">
        <f>IF(AND(G380="健保等級適用者（Ａ）",K380=""),"×","○")</f>
        <v>○</v>
      </c>
    </row>
    <row r="381" spans="2:24" ht="14.25" customHeight="1">
      <c r="C381" s="95"/>
      <c r="D381" s="94"/>
      <c r="F381" s="127" t="s">
        <v>115</v>
      </c>
      <c r="G381" s="25"/>
      <c r="H381" s="127" t="s">
        <v>116</v>
      </c>
      <c r="I381" s="25"/>
    </row>
    <row r="382" spans="2:24" ht="7.5" customHeight="1">
      <c r="C382" s="26"/>
      <c r="D382" s="26"/>
      <c r="E382" s="26"/>
      <c r="F382" s="26"/>
      <c r="G382" s="34" t="e">
        <f>VLOOKUP(G381,リスト!F:G,2,FALSE)</f>
        <v>#N/A</v>
      </c>
      <c r="H382" s="26"/>
      <c r="I382" s="34"/>
      <c r="J382" s="26"/>
      <c r="K382" s="26"/>
      <c r="L382" s="26"/>
      <c r="M382" s="26"/>
    </row>
    <row r="383" spans="2:24" ht="14.25" customHeight="1">
      <c r="C383" s="40"/>
      <c r="D383" s="111"/>
      <c r="E383" s="112" t="s">
        <v>42</v>
      </c>
      <c r="F383" s="112" t="s">
        <v>43</v>
      </c>
      <c r="G383" s="112" t="s">
        <v>44</v>
      </c>
      <c r="H383" s="112" t="s">
        <v>45</v>
      </c>
      <c r="I383" s="112" t="s">
        <v>46</v>
      </c>
      <c r="J383" s="112" t="s">
        <v>47</v>
      </c>
      <c r="K383" s="112" t="s">
        <v>48</v>
      </c>
      <c r="L383" s="112" t="s">
        <v>49</v>
      </c>
      <c r="M383" s="113" t="s">
        <v>11</v>
      </c>
      <c r="Q383" s="112" t="s">
        <v>42</v>
      </c>
      <c r="R383" s="112" t="s">
        <v>43</v>
      </c>
      <c r="S383" s="112" t="s">
        <v>44</v>
      </c>
      <c r="T383" s="112" t="s">
        <v>45</v>
      </c>
      <c r="U383" s="112" t="s">
        <v>46</v>
      </c>
      <c r="V383" s="112" t="s">
        <v>47</v>
      </c>
      <c r="W383" s="112" t="s">
        <v>48</v>
      </c>
      <c r="X383" s="112" t="s">
        <v>49</v>
      </c>
    </row>
    <row r="384" spans="2:24" ht="14.25" customHeight="1">
      <c r="C384" s="27" t="s">
        <v>17</v>
      </c>
      <c r="D384" s="28"/>
      <c r="E384" s="29" t="e" cm="1">
        <f t="array" aca="1" ref="E384" ca="1">IF(INDIRECT(C380&amp;"!$E$41")=0,"",COUNT(INDIRECT(C380&amp;"!$E$10:$E$40")))</f>
        <v>#REF!</v>
      </c>
      <c r="F384" s="29" t="e" cm="1">
        <f t="array" aca="1" ref="F384" ca="1">IF(INDIRECT(C380&amp;"!$E$76")=0,"",COUNT(INDIRECT(C380&amp;"!$E$45:$E$75")))</f>
        <v>#REF!</v>
      </c>
      <c r="G384" s="29" t="e" cm="1">
        <f t="array" aca="1" ref="G384" ca="1">IF(INDIRECT(C380&amp;"!$E$111")=0,"",COUNT(INDIRECT(C380&amp;"!$E$80:$E$110")))</f>
        <v>#REF!</v>
      </c>
      <c r="H384" s="29" t="e" cm="1">
        <f t="array" aca="1" ref="H384" ca="1">IF(INDIRECT(C380&amp;"!$E$146")=0,"",COUNT(INDIRECT(C380&amp;"!$E$115:$E$145")))</f>
        <v>#REF!</v>
      </c>
      <c r="I384" s="29" t="e" cm="1">
        <f t="array" aca="1" ref="I384" ca="1">IF(INDIRECT(C380&amp;"!$E$181")=0,"",COUNT(INDIRECT(C380&amp;"!$E$150:$E$180")))</f>
        <v>#REF!</v>
      </c>
      <c r="J384" s="29" t="e" cm="1">
        <f t="array" aca="1" ref="J384" ca="1">IF(INDIRECT(C380&amp;"!$E$216")=0,"",COUNT(INDIRECT(C380&amp;"!$E$185:$E$215")))</f>
        <v>#REF!</v>
      </c>
      <c r="K384" s="29" t="e" cm="1">
        <f t="array" aca="1" ref="K384" ca="1">IF(INDIRECT(C380&amp;"!$E$251")=0,"",COUNT(INDIRECT(C380&amp;"!$E$220:$E$250")))</f>
        <v>#REF!</v>
      </c>
      <c r="L384" s="116" t="e" cm="1">
        <f t="array" aca="1" ref="L384" ca="1">IF(INDIRECT(C380&amp;"!$E$286")=0,"",COUNT(INDIRECT(C380&amp;"!$E$255:$E$285")))</f>
        <v>#REF!</v>
      </c>
      <c r="M384" s="29" t="e">
        <f ca="1">IF($E$9="","",SUM($E384:$L384))</f>
        <v>#REF!</v>
      </c>
      <c r="O384" s="132" t="s">
        <v>145</v>
      </c>
      <c r="Q384" s="55" t="e" cm="1">
        <f t="array" aca="1" ref="Q384" ca="1">INDIRECT(C380&amp;"!A" &amp; MIN(_xlfn._xlws.FILTER(ROW(INDIRECT(C380&amp;"!$B$10:$B$40")),INDIRECT(C380&amp;"!$B$10:$B$40")&lt;&gt;"")))</f>
        <v>#REF!</v>
      </c>
      <c r="R384" s="55" t="e" cm="1">
        <f t="array" aca="1" ref="R384" ca="1">INDIRECT(C380&amp;"!A"&amp;MIN(_xlfn._xlws.FILTER(ROW(INDIRECT(C380&amp;"!$B$45:$B$75")),INDIRECT(C380&amp;"!$B$45:$B$75")&lt;&gt;"")))</f>
        <v>#REF!</v>
      </c>
      <c r="S384" s="55" t="e" cm="1">
        <f t="array" aca="1" ref="S384" ca="1">INDIRECT(C380&amp;"!A"&amp;MIN(_xlfn._xlws.FILTER(ROW(INDIRECT(C380&amp;"!$B$80:$B$110")),INDIRECT(C380&amp;"!$B$80:$B$110")&lt;&gt;"")))</f>
        <v>#REF!</v>
      </c>
      <c r="T384" s="55" t="e" cm="1">
        <f t="array" aca="1" ref="T384" ca="1">INDIRECT(C380&amp;"!A" &amp; MIN(_xlfn._xlws.FILTER(ROW(INDIRECT(C380&amp;"!$B$115:$B$145")),INDIRECT(C380&amp;"!$B$115:$B$145")&lt;&gt;"")))</f>
        <v>#REF!</v>
      </c>
      <c r="U384" s="55" t="e" cm="1">
        <f t="array" aca="1" ref="U384" ca="1">INDIRECT(C380&amp;"!A" &amp; MIN(_xlfn._xlws.FILTER(ROW(INDIRECT(C380&amp;"!$B$150:$B$180")),INDIRECT(C380&amp;"!$B$150:$B$180")&lt;&gt;"")))</f>
        <v>#REF!</v>
      </c>
      <c r="V384" s="55" t="e" cm="1">
        <f t="array" aca="1" ref="V384" ca="1">INDIRECT(C380&amp;"!A" &amp; MIN(_xlfn._xlws.FILTER(ROW(INDIRECT(C380&amp;"!$B$185:$B$215")),INDIRECT(C380&amp;"!$B$185:$B$215")&lt;&gt;"")))</f>
        <v>#REF!</v>
      </c>
      <c r="W384" s="55" t="e" cm="1">
        <f t="array" aca="1" ref="W384" ca="1">INDIRECT(C380&amp;"!A" &amp; MIN(_xlfn._xlws.FILTER(ROW(INDIRECT(C380&amp;"!$B$220:$B$250")),INDIRECT(C380&amp;"!$B$220:$B$250")&lt;&gt;"")))</f>
        <v>#REF!</v>
      </c>
      <c r="X384" s="55" t="e" cm="1">
        <f t="array" aca="1" ref="X384" ca="1">INDIRECT(C380&amp;"!A" &amp; MIN(_xlfn._xlws.FILTER(ROW(INDIRECT(C380&amp;"!$B$255:$B$285")),INDIRECT(C380&amp;"!$B$255:$B$285")&lt;&gt;"")))</f>
        <v>#REF!</v>
      </c>
    </row>
    <row r="385" spans="2:24" ht="14.25" customHeight="1">
      <c r="C385" s="36" t="s">
        <v>18</v>
      </c>
      <c r="D385" s="30" t="str">
        <f>IF(G380="健保等級適用者（Ａ）","報酬月額","月給")</f>
        <v>月給</v>
      </c>
      <c r="E385" s="24"/>
      <c r="F385" s="24"/>
      <c r="G385" s="24"/>
      <c r="H385" s="24"/>
      <c r="I385" s="24"/>
      <c r="J385" s="24"/>
      <c r="K385" s="24"/>
      <c r="L385" s="117"/>
      <c r="M385" s="122"/>
    </row>
    <row r="386" spans="2:24" ht="14.25" customHeight="1">
      <c r="C386" s="42"/>
      <c r="D386" s="30" t="s">
        <v>68</v>
      </c>
      <c r="E386" s="75" t="str">
        <f ca="1">IF(E387="","",IF(G380="健保等級適用者（Ａ）",IF(K380="年1～3回",MATCH(E387,等級単価一覧!G:G,0),MATCH(E387,等級単価一覧!F:F,0)),MATCH(E387,等級単価一覧!L:L,0))-10)</f>
        <v/>
      </c>
      <c r="F386" s="75" t="str">
        <f ca="1">IF(F387="","",IF(G380="健保等級適用者（Ａ）",IF(K380="年1～3回",MATCH(F387,等級単価一覧!G:G,0),MATCH(F387,等級単価一覧!F:F,0)),MATCH(F387,等級単価一覧!L:L,0))-10)</f>
        <v/>
      </c>
      <c r="G386" s="75" t="str">
        <f ca="1">IF(G387="","",IF(G380="健保等級適用者（Ａ）",IF(K380="年1～3回",MATCH(G387,等級単価一覧!G:G,0),MATCH(G387,等級単価一覧!F:F,0)),MATCH(G387,等級単価一覧!L:L,0))-10)</f>
        <v/>
      </c>
      <c r="H386" s="75" t="str">
        <f ca="1">IF(H387="","",IF(G380="健保等級適用者（Ａ）",IF(K380="年1～3回",MATCH(H387,等級単価一覧!G:G,0),MATCH(H387,等級単価一覧!F:F,0)),MATCH(H387,等級単価一覧!L:L,0))-10)</f>
        <v/>
      </c>
      <c r="I386" s="75" t="str">
        <f ca="1">IF(I387="","",IF(G380="健保等級適用者（Ａ）",IF(K380="年1～3回",MATCH(I387,等級単価一覧!G:G,0),MATCH(I387,等級単価一覧!F:F,0)),MATCH(I387,等級単価一覧!L:L,0))-10)</f>
        <v/>
      </c>
      <c r="J386" s="75" t="str">
        <f ca="1">IF(J387="","",IF(G380="健保等級適用者（Ａ）",IF(K380="年1～3回",MATCH(J387,等級単価一覧!G:G,0),MATCH(J387,等級単価一覧!F:F,0)),MATCH(J387,等級単価一覧!L:L,0))-10)</f>
        <v/>
      </c>
      <c r="K386" s="75" t="str">
        <f ca="1">IF(K387="","",IF(G380="健保等級適用者（Ａ）",IF(K380="年1～3回",MATCH(K387,等級単価一覧!G:G,0),MATCH(K387,等級単価一覧!F:F,0)),MATCH(K387,等級単価一覧!L:L,0))-10)</f>
        <v/>
      </c>
      <c r="L386" s="118" t="str">
        <f ca="1">IF(L387="","",IF(G380="健保等級適用者（Ａ）",IF(K380="年1～3回",MATCH(L387,等級単価一覧!G:G,0),MATCH(L387,等級単価一覧!F:F,0)),MATCH(L387,等級単価一覧!L:L,0))-10)</f>
        <v/>
      </c>
      <c r="M386" s="122"/>
    </row>
    <row r="387" spans="2:24" ht="14.25" customHeight="1">
      <c r="C387" s="42"/>
      <c r="D387" s="23" t="s">
        <v>20</v>
      </c>
      <c r="E387" s="41" t="str" cm="1">
        <f t="array" aca="1" ref="E387" ca="1">IF(AND(Q380="○",R380="○",S380="○"),IFERROR(IF(G380="健保等級適用者（Ａ）",IF(K380="年1～3回",VLOOKUP(E385,等級単価一覧!$B$11:$G$60,6,FALSE),VLOOKUP(E385,等級単価一覧!$B$11:$G$60,5,FALSE)),INDIRECT("等級単価一覧!L"&amp;MATCH(MAX(_xlfn._xlws.FILTER(等級単価一覧!$H$11:$H$60,等級単価一覧!$H$11:$H$60&lt;=E385)),等級単価一覧!H:H,0))),""),"")</f>
        <v/>
      </c>
      <c r="F387" s="41" t="str" cm="1">
        <f t="array" aca="1" ref="F387" ca="1">IF(AND(Q380="○",R380="○",S380="○"),IFERROR(IF(G380="健保等級適用者（Ａ）",IF(K380="年1～3回",VLOOKUP(F385,等級単価一覧!$B$11:$G$60,6,FALSE),VLOOKUP(F385,等級単価一覧!$B$11:$G$60,5,FALSE)),INDIRECT("等級単価一覧!L"&amp;MATCH(MAX(_xlfn._xlws.FILTER(等級単価一覧!$H$11:$H$60,等級単価一覧!$H$11:$H$60&lt;=F385)),等級単価一覧!H:H,0))),""),"")</f>
        <v/>
      </c>
      <c r="G387" s="41" t="str" cm="1">
        <f t="array" aca="1" ref="G387" ca="1">IF(AND(Q380="○",R380="○",S380="○"),IFERROR(IF(G380="健保等級適用者（Ａ）",IF(K380="年1～3回",VLOOKUP(G385,等級単価一覧!$B$11:$G$60,6,FALSE),VLOOKUP(G385,等級単価一覧!$B$11:$G$60,5,FALSE)),INDIRECT("等級単価一覧!L"&amp;MATCH(MAX(_xlfn._xlws.FILTER(等級単価一覧!$H$11:$H$60,等級単価一覧!$H$11:$H$60&lt;=G385)),等級単価一覧!H:H,0))),""),"")</f>
        <v/>
      </c>
      <c r="H387" s="41" t="str" cm="1">
        <f t="array" aca="1" ref="H387" ca="1">IF(AND(Q380="○",R380="○",S380="○"),IFERROR(IF(G380="健保等級適用者（Ａ）",IF(K380="年1～3回",VLOOKUP(H385,等級単価一覧!$B$11:$G$60,6,FALSE),VLOOKUP(H385,等級単価一覧!$B$11:$G$60,5,FALSE)),INDIRECT("等級単価一覧!L"&amp;MATCH(MAX(_xlfn._xlws.FILTER(等級単価一覧!$H$11:$H$60,等級単価一覧!$H$11:$H$60&lt;=H385)),等級単価一覧!H:H,0))),""),"")</f>
        <v/>
      </c>
      <c r="I387" s="41" t="str" cm="1">
        <f t="array" aca="1" ref="I387" ca="1">IF(AND(Q380="○",R380="○",S380="○"),IFERROR(IF(G380="健保等級適用者（Ａ）",IF(K380="年1～3回",VLOOKUP(I385,等級単価一覧!$B$11:$G$60,6,FALSE),VLOOKUP(I385,等級単価一覧!$B$11:$G$60,5,FALSE)),INDIRECT("等級単価一覧!L"&amp;MATCH(MAX(_xlfn._xlws.FILTER(等級単価一覧!$H$11:$H$60,等級単価一覧!$H$11:$H$60&lt;=I385)),等級単価一覧!H:H,0))),""),"")</f>
        <v/>
      </c>
      <c r="J387" s="41" t="str" cm="1">
        <f t="array" aca="1" ref="J387" ca="1">IF(AND(Q380="○",R380="○",S380="○"),IFERROR(IF(G380="健保等級適用者（Ａ）",IF(K380="年1～3回",VLOOKUP(J385,等級単価一覧!$B$11:$G$60,6,FALSE),VLOOKUP(J385,等級単価一覧!$B$11:$G$60,5,FALSE)),INDIRECT("等級単価一覧!L"&amp;MATCH(MAX(_xlfn._xlws.FILTER(等級単価一覧!$H$11:$H$60,等級単価一覧!$H$11:$H$60&lt;=J385)),等級単価一覧!H:H,0))),""),"")</f>
        <v/>
      </c>
      <c r="K387" s="41" t="str" cm="1">
        <f t="array" aca="1" ref="K387" ca="1">IF(AND(Q380="○",R380="○",S380="○"),IFERROR(IF(G380="健保等級適用者（Ａ）",IF(K380="年1～3回",VLOOKUP(K385,等級単価一覧!$B$11:$G$60,6,FALSE),VLOOKUP(K385,等級単価一覧!$B$11:$G$60,5,FALSE)),INDIRECT("等級単価一覧!L"&amp;MATCH(MAX(_xlfn._xlws.FILTER(等級単価一覧!$H$11:$H$60,等級単価一覧!$H$11:$H$60&lt;=K385)),等級単価一覧!H:H,0))),""),"")</f>
        <v/>
      </c>
      <c r="L387" s="119" t="str" cm="1">
        <f t="array" aca="1" ref="L387" ca="1">IF(AND(Q380="○",R380="○",S380="○"),IFERROR(IF(G380="健保等級適用者（Ａ）",IF(K380="年1～3回",VLOOKUP(L385,等級単価一覧!$B$11:$G$60,6,FALSE),VLOOKUP(L385,等級単価一覧!$B$11:$G$60,5,FALSE)),INDIRECT("等級単価一覧!L"&amp;MATCH(MAX(_xlfn._xlws.FILTER(等級単価一覧!$H$11:$H$60,等級単価一覧!$H$11:$H$60&lt;=L385)),等級単価一覧!H:H,0))),""),"")</f>
        <v/>
      </c>
      <c r="M387" s="122"/>
    </row>
    <row r="388" spans="2:24" ht="14.25" customHeight="1">
      <c r="C388" s="43"/>
      <c r="D388" s="36" t="s">
        <v>21</v>
      </c>
      <c r="E388" s="37" t="e" cm="1">
        <f t="array" aca="1" ref="E388" ca="1">IF(INDIRECT(C380&amp;"!$E$41")=0,"",INDIRECT(C380&amp;"!$E$41"))</f>
        <v>#REF!</v>
      </c>
      <c r="F388" s="37" t="e" cm="1">
        <f t="array" aca="1" ref="F388" ca="1">IF(INDIRECT(C380&amp;"!$E$76")=0,"",INDIRECT(C380&amp;"!$E$76"))</f>
        <v>#REF!</v>
      </c>
      <c r="G388" s="37" t="e" cm="1">
        <f t="array" aca="1" ref="G388" ca="1">IF(INDIRECT(C380&amp;"!$E$111")=0,"",INDIRECT(C380&amp;"!$E$111"))</f>
        <v>#REF!</v>
      </c>
      <c r="H388" s="37" t="e" cm="1">
        <f t="array" aca="1" ref="H388" ca="1">IF(INDIRECT(C380&amp;"!$E$146")=0,"",INDIRECT(C380&amp;"!$E$146"))</f>
        <v>#REF!</v>
      </c>
      <c r="I388" s="37" t="e" cm="1">
        <f t="array" aca="1" ref="I388" ca="1">IF(INDIRECT(C380&amp;"!$E$181")=0,"",INDIRECT(C380&amp;"!$E$181"))</f>
        <v>#REF!</v>
      </c>
      <c r="J388" s="37" t="e" cm="1">
        <f t="array" aca="1" ref="J388" ca="1">IF(INDIRECT(C380&amp;"!$E$216")=0,"",INDIRECT(C380&amp;"!$E$216"))</f>
        <v>#REF!</v>
      </c>
      <c r="K388" s="37" t="e" cm="1">
        <f t="array" aca="1" ref="K388" ca="1">IF(INDIRECT(C380&amp;"!$E$251")=0,"",INDIRECT(C380&amp;"!$E$251"))</f>
        <v>#REF!</v>
      </c>
      <c r="L388" s="120" t="e" cm="1">
        <f t="array" aca="1" ref="L388" ca="1">IF(INDIRECT(C380&amp;"!$E$286")=0,"",INDIRECT(C380&amp;"!$E$286"))</f>
        <v>#REF!</v>
      </c>
      <c r="M388" s="37" t="e">
        <f ca="1">IF(E388="","",SUM($E388:$L388))</f>
        <v>#REF!</v>
      </c>
    </row>
    <row r="389" spans="2:24" ht="14.25" customHeight="1">
      <c r="C389" s="43"/>
      <c r="D389" s="36" t="s">
        <v>91</v>
      </c>
      <c r="E389" s="53" t="e">
        <f ca="1">IF(OR(E387="",E388=""),"",ROUNDDOWN(E387*E388*24,0))</f>
        <v>#REF!</v>
      </c>
      <c r="F389" s="53" t="e">
        <f t="shared" ref="F389:L389" ca="1" si="269">IF(OR(F387="",F388=""),"",ROUNDDOWN(F387*F388*24,0))</f>
        <v>#REF!</v>
      </c>
      <c r="G389" s="53" t="e">
        <f t="shared" ca="1" si="269"/>
        <v>#REF!</v>
      </c>
      <c r="H389" s="53" t="e">
        <f t="shared" ca="1" si="269"/>
        <v>#REF!</v>
      </c>
      <c r="I389" s="53" t="e">
        <f t="shared" ca="1" si="269"/>
        <v>#REF!</v>
      </c>
      <c r="J389" s="53" t="e">
        <f t="shared" ca="1" si="269"/>
        <v>#REF!</v>
      </c>
      <c r="K389" s="53" t="e">
        <f t="shared" ca="1" si="269"/>
        <v>#REF!</v>
      </c>
      <c r="L389" s="53" t="e">
        <f t="shared" ca="1" si="269"/>
        <v>#REF!</v>
      </c>
      <c r="M389" s="123" t="e">
        <f ca="1">SUM(E389:L389)</f>
        <v>#REF!</v>
      </c>
      <c r="Q389" s="26" t="e">
        <f t="shared" ref="Q389" ca="1" si="270">IF(OR(E387="",E388=""),"", TEXT(E387,"#,###円") &amp; "×" &amp; TEXT(E388,"[h]:mm時間;@") &amp; "=" &amp; TEXT(E389,"#,###円"))</f>
        <v>#REF!</v>
      </c>
      <c r="R389" s="26" t="e">
        <f t="shared" ref="R389" ca="1" si="271">IF(OR(F387="",F388=""),"", TEXT(F387,"#,###円") &amp; "×" &amp; TEXT(F388,"[h]:mm時間;@") &amp; "=" &amp; TEXT(F389,"#,###円"))</f>
        <v>#REF!</v>
      </c>
      <c r="S389" s="26" t="e">
        <f t="shared" ref="S389" ca="1" si="272">IF(OR(G387="",G388=""),"", TEXT(G387,"#,###円") &amp; "×" &amp; TEXT(G388,"[h]:mm時間;@") &amp; "=" &amp; TEXT(G389,"#,###円"))</f>
        <v>#REF!</v>
      </c>
      <c r="T389" s="26" t="e">
        <f t="shared" ref="T389" ca="1" si="273">IF(OR(H387="",H388=""),"", TEXT(H387,"#,###円") &amp; "×" &amp; TEXT(H388,"[h]:mm時間;@") &amp; "=" &amp; TEXT(H389,"#,###円"))</f>
        <v>#REF!</v>
      </c>
      <c r="U389" s="26" t="e">
        <f t="shared" ref="U389" ca="1" si="274">IF(OR(I387="",I388=""),"", TEXT(I387,"#,###円") &amp; "×" &amp; TEXT(I388,"[h]:mm時間;@") &amp; "=" &amp; TEXT(I389,"#,###円"))</f>
        <v>#REF!</v>
      </c>
      <c r="V389" s="26" t="e">
        <f t="shared" ref="V389" ca="1" si="275">IF(OR(J387="",J388=""),"", TEXT(J387,"#,###円") &amp; "×" &amp; TEXT(J388,"[h]:mm時間;@") &amp; "=" &amp; TEXT(J389,"#,###円"))</f>
        <v>#REF!</v>
      </c>
      <c r="W389" s="26" t="e">
        <f t="shared" ref="W389" ca="1" si="276">IF(OR(K387="",K388=""),"", TEXT(K387,"#,###円") &amp; "×" &amp; TEXT(K388,"[h]:mm時間;@") &amp; "=" &amp; TEXT(K389,"#,###円"))</f>
        <v>#REF!</v>
      </c>
      <c r="X389" s="26" t="e">
        <f ca="1">IF(OR(L387="",K388=""),"", TEXT(L387,"#,###円") &amp; "×" &amp; TEXT(L388,"[h]:mm時間;@") &amp; "=" &amp; TEXT(L389,"#,###円"))</f>
        <v>#REF!</v>
      </c>
    </row>
    <row r="390" spans="2:24" ht="14.25" customHeight="1">
      <c r="C390" s="36" t="s">
        <v>74</v>
      </c>
      <c r="D390" s="46" t="s">
        <v>75</v>
      </c>
      <c r="E390" s="47"/>
      <c r="F390" s="48"/>
      <c r="G390" s="48"/>
      <c r="H390" s="48"/>
      <c r="I390" s="48"/>
      <c r="J390" s="48"/>
      <c r="K390" s="48"/>
      <c r="L390" s="47"/>
      <c r="M390" s="124">
        <f>SUM(E390:L390)</f>
        <v>0</v>
      </c>
      <c r="Q390" s="26" t="str">
        <f t="shared" ref="Q390:X390" si="277">IF(E390="",""," / 自己負担：" &amp; TEXT(E390,"#,###円")) &amp; IF(E391="",""," ※" &amp;E391)</f>
        <v/>
      </c>
      <c r="R390" s="26" t="str">
        <f t="shared" si="277"/>
        <v/>
      </c>
      <c r="S390" s="26" t="str">
        <f t="shared" si="277"/>
        <v/>
      </c>
      <c r="T390" s="26" t="str">
        <f t="shared" si="277"/>
        <v/>
      </c>
      <c r="U390" s="26" t="str">
        <f t="shared" si="277"/>
        <v/>
      </c>
      <c r="V390" s="26" t="str">
        <f t="shared" si="277"/>
        <v/>
      </c>
      <c r="W390" s="26" t="str">
        <f t="shared" si="277"/>
        <v/>
      </c>
      <c r="X390" s="26" t="str">
        <f t="shared" si="277"/>
        <v/>
      </c>
    </row>
    <row r="391" spans="2:24" ht="34.5" customHeight="1" thickBot="1">
      <c r="C391" s="49" t="s">
        <v>76</v>
      </c>
      <c r="D391" s="50" t="s">
        <v>77</v>
      </c>
      <c r="E391" s="51"/>
      <c r="F391" s="51"/>
      <c r="G391" s="51"/>
      <c r="H391" s="51"/>
      <c r="I391" s="51"/>
      <c r="J391" s="51"/>
      <c r="K391" s="51"/>
      <c r="L391" s="51"/>
      <c r="M391" s="122"/>
      <c r="O391" s="1" t="s">
        <v>78</v>
      </c>
    </row>
    <row r="392" spans="2:24" ht="14.25" customHeight="1" thickTop="1">
      <c r="C392" s="44"/>
      <c r="D392" s="38" t="s">
        <v>22</v>
      </c>
      <c r="E392" s="39" t="str">
        <f ca="1">IFERROR(IF(E389-E390=0,"",E389-E390),"")</f>
        <v/>
      </c>
      <c r="F392" s="39" t="str">
        <f t="shared" ref="F392:L392" ca="1" si="278">IFERROR(IF(F389-F390=0,"",F389-F390),"")</f>
        <v/>
      </c>
      <c r="G392" s="39" t="str">
        <f t="shared" ca="1" si="278"/>
        <v/>
      </c>
      <c r="H392" s="39" t="str">
        <f t="shared" ca="1" si="278"/>
        <v/>
      </c>
      <c r="I392" s="39" t="str">
        <f t="shared" ca="1" si="278"/>
        <v/>
      </c>
      <c r="J392" s="39" t="str">
        <f t="shared" ca="1" si="278"/>
        <v/>
      </c>
      <c r="K392" s="39" t="str">
        <f t="shared" ca="1" si="278"/>
        <v/>
      </c>
      <c r="L392" s="121" t="str">
        <f t="shared" ca="1" si="278"/>
        <v/>
      </c>
      <c r="M392" s="39" t="str">
        <f ca="1">IF(E392="","",SUM(E392:L392))</f>
        <v/>
      </c>
      <c r="Q392" s="56" t="e">
        <f ca="1">Q389&amp;Q390</f>
        <v>#REF!</v>
      </c>
      <c r="R392" s="56" t="e">
        <f t="shared" ref="R392:X392" ca="1" si="279">R389&amp;R390</f>
        <v>#REF!</v>
      </c>
      <c r="S392" s="56" t="e">
        <f t="shared" ca="1" si="279"/>
        <v>#REF!</v>
      </c>
      <c r="T392" s="56" t="e">
        <f t="shared" ca="1" si="279"/>
        <v>#REF!</v>
      </c>
      <c r="U392" s="56" t="e">
        <f t="shared" ca="1" si="279"/>
        <v>#REF!</v>
      </c>
      <c r="V392" s="56" t="e">
        <f t="shared" ca="1" si="279"/>
        <v>#REF!</v>
      </c>
      <c r="W392" s="56" t="e">
        <f t="shared" ca="1" si="279"/>
        <v>#REF!</v>
      </c>
      <c r="X392" s="56" t="e">
        <f t="shared" ca="1" si="279"/>
        <v>#REF!</v>
      </c>
    </row>
    <row r="393" spans="2:24" ht="15" thickBot="1">
      <c r="B393" s="32"/>
      <c r="C393" s="32"/>
      <c r="D393" s="32"/>
      <c r="E393" s="32"/>
      <c r="F393" s="32"/>
      <c r="G393" s="32"/>
      <c r="H393" s="32"/>
      <c r="I393" s="32"/>
      <c r="J393" s="32"/>
      <c r="K393" s="32"/>
      <c r="L393" s="32"/>
      <c r="M393" s="32"/>
    </row>
    <row r="394" spans="2:24">
      <c r="Q394" s="1" t="s">
        <v>88</v>
      </c>
      <c r="R394" s="1" t="s">
        <v>89</v>
      </c>
      <c r="S394" s="1" t="s">
        <v>90</v>
      </c>
    </row>
    <row r="395" spans="2:24" ht="14.25" customHeight="1">
      <c r="B395" s="45">
        <f>B380+1</f>
        <v>27</v>
      </c>
      <c r="C395" s="35" t="str">
        <f>HYPERLINK("#日誌"&amp;B395&amp;"!B10","日誌"&amp;B395)</f>
        <v>日誌27</v>
      </c>
      <c r="D395" s="127" t="s">
        <v>106</v>
      </c>
      <c r="E395" s="130"/>
      <c r="F395" s="127" t="s">
        <v>73</v>
      </c>
      <c r="G395" s="52"/>
      <c r="H395" s="127" t="s">
        <v>83</v>
      </c>
      <c r="I395" s="25"/>
      <c r="J395" s="127" t="s">
        <v>15</v>
      </c>
      <c r="K395" s="25"/>
      <c r="M395" s="54" t="str">
        <f>HYPERLINK("#①人件費!C"&amp;9*B395,"経費支出管理表へ")</f>
        <v>経費支出管理表へ</v>
      </c>
      <c r="O395" s="125" t="str">
        <f>IF(AND(G395="健保等級適用者以外の者（Ｂ）",OR(I395="日額",I395="時給")),"健保等級適用者以外の者（Ｂ）かつ給与形態が「"&amp;I395&amp;"」の場合、等級単価を適用しません。補助金事務局へお問い合わせ頂き、個別単価を適用してください。","")</f>
        <v/>
      </c>
      <c r="Q395" s="1" t="str">
        <f>IF(G395="","×","○")</f>
        <v>×</v>
      </c>
      <c r="R395" s="1" t="str">
        <f>IF(G395="健保等級適用者（Ａ）","○",IF(AND(G395="健保等級適用者以外の者（Ｂ）",I395=""),"×",IF(OR(I395="年額",I395="月額"),"○","")))</f>
        <v/>
      </c>
      <c r="S395" s="1" t="str">
        <f>IF(AND(G395="健保等級適用者（Ａ）",K395=""),"×","○")</f>
        <v>○</v>
      </c>
    </row>
    <row r="396" spans="2:24" ht="14.25" customHeight="1">
      <c r="C396" s="95"/>
      <c r="D396" s="94"/>
      <c r="F396" s="127" t="s">
        <v>115</v>
      </c>
      <c r="G396" s="25"/>
      <c r="H396" s="127" t="s">
        <v>116</v>
      </c>
      <c r="I396" s="25"/>
    </row>
    <row r="397" spans="2:24" ht="7.5" customHeight="1">
      <c r="C397" s="26"/>
      <c r="D397" s="26"/>
      <c r="E397" s="26"/>
      <c r="F397" s="26"/>
      <c r="G397" s="34" t="e">
        <f>VLOOKUP(G396,リスト!F:G,2,FALSE)</f>
        <v>#N/A</v>
      </c>
      <c r="H397" s="26"/>
      <c r="I397" s="34"/>
      <c r="J397" s="26"/>
      <c r="K397" s="26"/>
      <c r="L397" s="26"/>
      <c r="M397" s="26"/>
    </row>
    <row r="398" spans="2:24" ht="14.25" customHeight="1">
      <c r="C398" s="40"/>
      <c r="D398" s="111"/>
      <c r="E398" s="112" t="s">
        <v>42</v>
      </c>
      <c r="F398" s="112" t="s">
        <v>43</v>
      </c>
      <c r="G398" s="112" t="s">
        <v>44</v>
      </c>
      <c r="H398" s="112" t="s">
        <v>45</v>
      </c>
      <c r="I398" s="112" t="s">
        <v>46</v>
      </c>
      <c r="J398" s="112" t="s">
        <v>47</v>
      </c>
      <c r="K398" s="112" t="s">
        <v>48</v>
      </c>
      <c r="L398" s="112" t="s">
        <v>49</v>
      </c>
      <c r="M398" s="113" t="s">
        <v>11</v>
      </c>
      <c r="Q398" s="112" t="s">
        <v>42</v>
      </c>
      <c r="R398" s="112" t="s">
        <v>43</v>
      </c>
      <c r="S398" s="112" t="s">
        <v>44</v>
      </c>
      <c r="T398" s="112" t="s">
        <v>45</v>
      </c>
      <c r="U398" s="112" t="s">
        <v>46</v>
      </c>
      <c r="V398" s="112" t="s">
        <v>47</v>
      </c>
      <c r="W398" s="112" t="s">
        <v>48</v>
      </c>
      <c r="X398" s="112" t="s">
        <v>49</v>
      </c>
    </row>
    <row r="399" spans="2:24" ht="14.25" customHeight="1">
      <c r="C399" s="27" t="s">
        <v>17</v>
      </c>
      <c r="D399" s="28"/>
      <c r="E399" s="29" t="e" cm="1">
        <f t="array" aca="1" ref="E399" ca="1">IF(INDIRECT(C395&amp;"!$E$41")=0,"",COUNT(INDIRECT(C395&amp;"!$E$10:$E$40")))</f>
        <v>#REF!</v>
      </c>
      <c r="F399" s="29" t="e" cm="1">
        <f t="array" aca="1" ref="F399" ca="1">IF(INDIRECT(C395&amp;"!$E$76")=0,"",COUNT(INDIRECT(C395&amp;"!$E$45:$E$75")))</f>
        <v>#REF!</v>
      </c>
      <c r="G399" s="29" t="e" cm="1">
        <f t="array" aca="1" ref="G399" ca="1">IF(INDIRECT(C395&amp;"!$E$111")=0,"",COUNT(INDIRECT(C395&amp;"!$E$80:$E$110")))</f>
        <v>#REF!</v>
      </c>
      <c r="H399" s="29" t="e" cm="1">
        <f t="array" aca="1" ref="H399" ca="1">IF(INDIRECT(C395&amp;"!$E$146")=0,"",COUNT(INDIRECT(C395&amp;"!$E$115:$E$145")))</f>
        <v>#REF!</v>
      </c>
      <c r="I399" s="29" t="e" cm="1">
        <f t="array" aca="1" ref="I399" ca="1">IF(INDIRECT(C395&amp;"!$E$181")=0,"",COUNT(INDIRECT(C395&amp;"!$E$150:$E$180")))</f>
        <v>#REF!</v>
      </c>
      <c r="J399" s="29" t="e" cm="1">
        <f t="array" aca="1" ref="J399" ca="1">IF(INDIRECT(C395&amp;"!$E$216")=0,"",COUNT(INDIRECT(C395&amp;"!$E$185:$E$215")))</f>
        <v>#REF!</v>
      </c>
      <c r="K399" s="29" t="e" cm="1">
        <f t="array" aca="1" ref="K399" ca="1">IF(INDIRECT(C395&amp;"!$E$251")=0,"",COUNT(INDIRECT(C395&amp;"!$E$220:$E$250")))</f>
        <v>#REF!</v>
      </c>
      <c r="L399" s="116" t="e" cm="1">
        <f t="array" aca="1" ref="L399" ca="1">IF(INDIRECT(C395&amp;"!$E$286")=0,"",COUNT(INDIRECT(C395&amp;"!$E$255:$E$285")))</f>
        <v>#REF!</v>
      </c>
      <c r="M399" s="29" t="e">
        <f ca="1">IF($E$9="","",SUM($E399:$L399))</f>
        <v>#REF!</v>
      </c>
      <c r="O399" s="132" t="s">
        <v>145</v>
      </c>
      <c r="Q399" s="55" t="e" cm="1">
        <f t="array" aca="1" ref="Q399" ca="1">INDIRECT(C395&amp;"!A" &amp; MIN(_xlfn._xlws.FILTER(ROW(INDIRECT(C395&amp;"!$B$10:$B$40")),INDIRECT(C395&amp;"!$B$10:$B$40")&lt;&gt;"")))</f>
        <v>#REF!</v>
      </c>
      <c r="R399" s="55" t="e" cm="1">
        <f t="array" aca="1" ref="R399" ca="1">INDIRECT(C395&amp;"!A"&amp;MIN(_xlfn._xlws.FILTER(ROW(INDIRECT(C395&amp;"!$B$45:$B$75")),INDIRECT(C395&amp;"!$B$45:$B$75")&lt;&gt;"")))</f>
        <v>#REF!</v>
      </c>
      <c r="S399" s="55" t="e" cm="1">
        <f t="array" aca="1" ref="S399" ca="1">INDIRECT(C395&amp;"!A"&amp;MIN(_xlfn._xlws.FILTER(ROW(INDIRECT(C395&amp;"!$B$80:$B$110")),INDIRECT(C395&amp;"!$B$80:$B$110")&lt;&gt;"")))</f>
        <v>#REF!</v>
      </c>
      <c r="T399" s="55" t="e" cm="1">
        <f t="array" aca="1" ref="T399" ca="1">INDIRECT(C395&amp;"!A" &amp; MIN(_xlfn._xlws.FILTER(ROW(INDIRECT(C395&amp;"!$B$115:$B$145")),INDIRECT(C395&amp;"!$B$115:$B$145")&lt;&gt;"")))</f>
        <v>#REF!</v>
      </c>
      <c r="U399" s="55" t="e" cm="1">
        <f t="array" aca="1" ref="U399" ca="1">INDIRECT(C395&amp;"!A" &amp; MIN(_xlfn._xlws.FILTER(ROW(INDIRECT(C395&amp;"!$B$150:$B$180")),INDIRECT(C395&amp;"!$B$150:$B$180")&lt;&gt;"")))</f>
        <v>#REF!</v>
      </c>
      <c r="V399" s="55" t="e" cm="1">
        <f t="array" aca="1" ref="V399" ca="1">INDIRECT(C395&amp;"!A" &amp; MIN(_xlfn._xlws.FILTER(ROW(INDIRECT(C395&amp;"!$B$185:$B$215")),INDIRECT(C395&amp;"!$B$185:$B$215")&lt;&gt;"")))</f>
        <v>#REF!</v>
      </c>
      <c r="W399" s="55" t="e" cm="1">
        <f t="array" aca="1" ref="W399" ca="1">INDIRECT(C395&amp;"!A" &amp; MIN(_xlfn._xlws.FILTER(ROW(INDIRECT(C395&amp;"!$B$220:$B$250")),INDIRECT(C395&amp;"!$B$220:$B$250")&lt;&gt;"")))</f>
        <v>#REF!</v>
      </c>
      <c r="X399" s="55" t="e" cm="1">
        <f t="array" aca="1" ref="X399" ca="1">INDIRECT(C395&amp;"!A" &amp; MIN(_xlfn._xlws.FILTER(ROW(INDIRECT(C395&amp;"!$B$255:$B$285")),INDIRECT(C395&amp;"!$B$255:$B$285")&lt;&gt;"")))</f>
        <v>#REF!</v>
      </c>
    </row>
    <row r="400" spans="2:24" ht="14.25" customHeight="1">
      <c r="C400" s="36" t="s">
        <v>18</v>
      </c>
      <c r="D400" s="30" t="str">
        <f>IF(G395="健保等級適用者（Ａ）","報酬月額","月給")</f>
        <v>月給</v>
      </c>
      <c r="E400" s="24"/>
      <c r="F400" s="24"/>
      <c r="G400" s="24"/>
      <c r="H400" s="24"/>
      <c r="I400" s="24"/>
      <c r="J400" s="24"/>
      <c r="K400" s="24"/>
      <c r="L400" s="117"/>
      <c r="M400" s="122"/>
    </row>
    <row r="401" spans="2:24" ht="14.25" customHeight="1">
      <c r="C401" s="42"/>
      <c r="D401" s="30" t="s">
        <v>68</v>
      </c>
      <c r="E401" s="75" t="str">
        <f ca="1">IF(E402="","",IF(G395="健保等級適用者（Ａ）",IF(K395="年1～3回",MATCH(E402,等級単価一覧!G:G,0),MATCH(E402,等級単価一覧!F:F,0)),MATCH(E402,等級単価一覧!L:L,0))-10)</f>
        <v/>
      </c>
      <c r="F401" s="75" t="str">
        <f ca="1">IF(F402="","",IF(G395="健保等級適用者（Ａ）",IF(K395="年1～3回",MATCH(F402,等級単価一覧!G:G,0),MATCH(F402,等級単価一覧!F:F,0)),MATCH(F402,等級単価一覧!L:L,0))-10)</f>
        <v/>
      </c>
      <c r="G401" s="75" t="str">
        <f ca="1">IF(G402="","",IF(G395="健保等級適用者（Ａ）",IF(K395="年1～3回",MATCH(G402,等級単価一覧!G:G,0),MATCH(G402,等級単価一覧!F:F,0)),MATCH(G402,等級単価一覧!L:L,0))-10)</f>
        <v/>
      </c>
      <c r="H401" s="75" t="str">
        <f ca="1">IF(H402="","",IF(G395="健保等級適用者（Ａ）",IF(K395="年1～3回",MATCH(H402,等級単価一覧!G:G,0),MATCH(H402,等級単価一覧!F:F,0)),MATCH(H402,等級単価一覧!L:L,0))-10)</f>
        <v/>
      </c>
      <c r="I401" s="75" t="str">
        <f ca="1">IF(I402="","",IF(G395="健保等級適用者（Ａ）",IF(K395="年1～3回",MATCH(I402,等級単価一覧!G:G,0),MATCH(I402,等級単価一覧!F:F,0)),MATCH(I402,等級単価一覧!L:L,0))-10)</f>
        <v/>
      </c>
      <c r="J401" s="75" t="str">
        <f ca="1">IF(J402="","",IF(G395="健保等級適用者（Ａ）",IF(K395="年1～3回",MATCH(J402,等級単価一覧!G:G,0),MATCH(J402,等級単価一覧!F:F,0)),MATCH(J402,等級単価一覧!L:L,0))-10)</f>
        <v/>
      </c>
      <c r="K401" s="75" t="str">
        <f ca="1">IF(K402="","",IF(G395="健保等級適用者（Ａ）",IF(K395="年1～3回",MATCH(K402,等級単価一覧!G:G,0),MATCH(K402,等級単価一覧!F:F,0)),MATCH(K402,等級単価一覧!L:L,0))-10)</f>
        <v/>
      </c>
      <c r="L401" s="118" t="str">
        <f ca="1">IF(L402="","",IF(G395="健保等級適用者（Ａ）",IF(K395="年1～3回",MATCH(L402,等級単価一覧!G:G,0),MATCH(L402,等級単価一覧!F:F,0)),MATCH(L402,等級単価一覧!L:L,0))-10)</f>
        <v/>
      </c>
      <c r="M401" s="122"/>
    </row>
    <row r="402" spans="2:24" ht="14.25" customHeight="1">
      <c r="C402" s="42"/>
      <c r="D402" s="23" t="s">
        <v>20</v>
      </c>
      <c r="E402" s="41" t="str" cm="1">
        <f t="array" aca="1" ref="E402" ca="1">IF(AND(Q395="○",R395="○",S395="○"),IFERROR(IF(G395="健保等級適用者（Ａ）",IF(K395="年1～3回",VLOOKUP(E400,等級単価一覧!$B$11:$G$60,6,FALSE),VLOOKUP(E400,等級単価一覧!$B$11:$G$60,5,FALSE)),INDIRECT("等級単価一覧!L"&amp;MATCH(MAX(_xlfn._xlws.FILTER(等級単価一覧!$H$11:$H$60,等級単価一覧!$H$11:$H$60&lt;=E400)),等級単価一覧!H:H,0))),""),"")</f>
        <v/>
      </c>
      <c r="F402" s="41" t="str" cm="1">
        <f t="array" aca="1" ref="F402" ca="1">IF(AND(Q395="○",R395="○",S395="○"),IFERROR(IF(G395="健保等級適用者（Ａ）",IF(K395="年1～3回",VLOOKUP(F400,等級単価一覧!$B$11:$G$60,6,FALSE),VLOOKUP(F400,等級単価一覧!$B$11:$G$60,5,FALSE)),INDIRECT("等級単価一覧!L"&amp;MATCH(MAX(_xlfn._xlws.FILTER(等級単価一覧!$H$11:$H$60,等級単価一覧!$H$11:$H$60&lt;=F400)),等級単価一覧!H:H,0))),""),"")</f>
        <v/>
      </c>
      <c r="G402" s="41" t="str" cm="1">
        <f t="array" aca="1" ref="G402" ca="1">IF(AND(Q395="○",R395="○",S395="○"),IFERROR(IF(G395="健保等級適用者（Ａ）",IF(K395="年1～3回",VLOOKUP(G400,等級単価一覧!$B$11:$G$60,6,FALSE),VLOOKUP(G400,等級単価一覧!$B$11:$G$60,5,FALSE)),INDIRECT("等級単価一覧!L"&amp;MATCH(MAX(_xlfn._xlws.FILTER(等級単価一覧!$H$11:$H$60,等級単価一覧!$H$11:$H$60&lt;=G400)),等級単価一覧!H:H,0))),""),"")</f>
        <v/>
      </c>
      <c r="H402" s="41" t="str" cm="1">
        <f t="array" aca="1" ref="H402" ca="1">IF(AND(Q395="○",R395="○",S395="○"),IFERROR(IF(G395="健保等級適用者（Ａ）",IF(K395="年1～3回",VLOOKUP(H400,等級単価一覧!$B$11:$G$60,6,FALSE),VLOOKUP(H400,等級単価一覧!$B$11:$G$60,5,FALSE)),INDIRECT("等級単価一覧!L"&amp;MATCH(MAX(_xlfn._xlws.FILTER(等級単価一覧!$H$11:$H$60,等級単価一覧!$H$11:$H$60&lt;=H400)),等級単価一覧!H:H,0))),""),"")</f>
        <v/>
      </c>
      <c r="I402" s="41" t="str" cm="1">
        <f t="array" aca="1" ref="I402" ca="1">IF(AND(Q395="○",R395="○",S395="○"),IFERROR(IF(G395="健保等級適用者（Ａ）",IF(K395="年1～3回",VLOOKUP(I400,等級単価一覧!$B$11:$G$60,6,FALSE),VLOOKUP(I400,等級単価一覧!$B$11:$G$60,5,FALSE)),INDIRECT("等級単価一覧!L"&amp;MATCH(MAX(_xlfn._xlws.FILTER(等級単価一覧!$H$11:$H$60,等級単価一覧!$H$11:$H$60&lt;=I400)),等級単価一覧!H:H,0))),""),"")</f>
        <v/>
      </c>
      <c r="J402" s="41" t="str" cm="1">
        <f t="array" aca="1" ref="J402" ca="1">IF(AND(Q395="○",R395="○",S395="○"),IFERROR(IF(G395="健保等級適用者（Ａ）",IF(K395="年1～3回",VLOOKUP(J400,等級単価一覧!$B$11:$G$60,6,FALSE),VLOOKUP(J400,等級単価一覧!$B$11:$G$60,5,FALSE)),INDIRECT("等級単価一覧!L"&amp;MATCH(MAX(_xlfn._xlws.FILTER(等級単価一覧!$H$11:$H$60,等級単価一覧!$H$11:$H$60&lt;=J400)),等級単価一覧!H:H,0))),""),"")</f>
        <v/>
      </c>
      <c r="K402" s="41" t="str" cm="1">
        <f t="array" aca="1" ref="K402" ca="1">IF(AND(Q395="○",R395="○",S395="○"),IFERROR(IF(G395="健保等級適用者（Ａ）",IF(K395="年1～3回",VLOOKUP(K400,等級単価一覧!$B$11:$G$60,6,FALSE),VLOOKUP(K400,等級単価一覧!$B$11:$G$60,5,FALSE)),INDIRECT("等級単価一覧!L"&amp;MATCH(MAX(_xlfn._xlws.FILTER(等級単価一覧!$H$11:$H$60,等級単価一覧!$H$11:$H$60&lt;=K400)),等級単価一覧!H:H,0))),""),"")</f>
        <v/>
      </c>
      <c r="L402" s="119" t="str" cm="1">
        <f t="array" aca="1" ref="L402" ca="1">IF(AND(Q395="○",R395="○",S395="○"),IFERROR(IF(G395="健保等級適用者（Ａ）",IF(K395="年1～3回",VLOOKUP(L400,等級単価一覧!$B$11:$G$60,6,FALSE),VLOOKUP(L400,等級単価一覧!$B$11:$G$60,5,FALSE)),INDIRECT("等級単価一覧!L"&amp;MATCH(MAX(_xlfn._xlws.FILTER(等級単価一覧!$H$11:$H$60,等級単価一覧!$H$11:$H$60&lt;=L400)),等級単価一覧!H:H,0))),""),"")</f>
        <v/>
      </c>
      <c r="M402" s="122"/>
    </row>
    <row r="403" spans="2:24" ht="14.25" customHeight="1">
      <c r="C403" s="43"/>
      <c r="D403" s="36" t="s">
        <v>21</v>
      </c>
      <c r="E403" s="37" t="e" cm="1">
        <f t="array" aca="1" ref="E403" ca="1">IF(INDIRECT(C395&amp;"!$E$41")=0,"",INDIRECT(C395&amp;"!$E$41"))</f>
        <v>#REF!</v>
      </c>
      <c r="F403" s="37" t="e" cm="1">
        <f t="array" aca="1" ref="F403" ca="1">IF(INDIRECT(C395&amp;"!$E$76")=0,"",INDIRECT(C395&amp;"!$E$76"))</f>
        <v>#REF!</v>
      </c>
      <c r="G403" s="37" t="e" cm="1">
        <f t="array" aca="1" ref="G403" ca="1">IF(INDIRECT(C395&amp;"!$E$111")=0,"",INDIRECT(C395&amp;"!$E$111"))</f>
        <v>#REF!</v>
      </c>
      <c r="H403" s="37" t="e" cm="1">
        <f t="array" aca="1" ref="H403" ca="1">IF(INDIRECT(C395&amp;"!$E$146")=0,"",INDIRECT(C395&amp;"!$E$146"))</f>
        <v>#REF!</v>
      </c>
      <c r="I403" s="37" t="e" cm="1">
        <f t="array" aca="1" ref="I403" ca="1">IF(INDIRECT(C395&amp;"!$E$181")=0,"",INDIRECT(C395&amp;"!$E$181"))</f>
        <v>#REF!</v>
      </c>
      <c r="J403" s="37" t="e" cm="1">
        <f t="array" aca="1" ref="J403" ca="1">IF(INDIRECT(C395&amp;"!$E$216")=0,"",INDIRECT(C395&amp;"!$E$216"))</f>
        <v>#REF!</v>
      </c>
      <c r="K403" s="37" t="e" cm="1">
        <f t="array" aca="1" ref="K403" ca="1">IF(INDIRECT(C395&amp;"!$E$251")=0,"",INDIRECT(C395&amp;"!$E$251"))</f>
        <v>#REF!</v>
      </c>
      <c r="L403" s="120" t="e" cm="1">
        <f t="array" aca="1" ref="L403" ca="1">IF(INDIRECT(C395&amp;"!$E$286")=0,"",INDIRECT(C395&amp;"!$E$286"))</f>
        <v>#REF!</v>
      </c>
      <c r="M403" s="37" t="e">
        <f ca="1">IF(E403="","",SUM($E403:$L403))</f>
        <v>#REF!</v>
      </c>
    </row>
    <row r="404" spans="2:24" ht="14.25" customHeight="1">
      <c r="C404" s="43"/>
      <c r="D404" s="36" t="s">
        <v>91</v>
      </c>
      <c r="E404" s="53" t="e">
        <f ca="1">IF(OR(E402="",E403=""),"",ROUNDDOWN(E402*E403*24,0))</f>
        <v>#REF!</v>
      </c>
      <c r="F404" s="53" t="e">
        <f t="shared" ref="F404:L404" ca="1" si="280">IF(OR(F402="",F403=""),"",ROUNDDOWN(F402*F403*24,0))</f>
        <v>#REF!</v>
      </c>
      <c r="G404" s="53" t="e">
        <f t="shared" ca="1" si="280"/>
        <v>#REF!</v>
      </c>
      <c r="H404" s="53" t="e">
        <f t="shared" ca="1" si="280"/>
        <v>#REF!</v>
      </c>
      <c r="I404" s="53" t="e">
        <f t="shared" ca="1" si="280"/>
        <v>#REF!</v>
      </c>
      <c r="J404" s="53" t="e">
        <f t="shared" ca="1" si="280"/>
        <v>#REF!</v>
      </c>
      <c r="K404" s="53" t="e">
        <f t="shared" ca="1" si="280"/>
        <v>#REF!</v>
      </c>
      <c r="L404" s="53" t="e">
        <f t="shared" ca="1" si="280"/>
        <v>#REF!</v>
      </c>
      <c r="M404" s="123" t="e">
        <f ca="1">SUM(E404:L404)</f>
        <v>#REF!</v>
      </c>
      <c r="Q404" s="26" t="e">
        <f t="shared" ref="Q404" ca="1" si="281">IF(OR(E402="",E403=""),"", TEXT(E402,"#,###円") &amp; "×" &amp; TEXT(E403,"[h]:mm時間;@") &amp; "=" &amp; TEXT(E404,"#,###円"))</f>
        <v>#REF!</v>
      </c>
      <c r="R404" s="26" t="e">
        <f t="shared" ref="R404" ca="1" si="282">IF(OR(F402="",F403=""),"", TEXT(F402,"#,###円") &amp; "×" &amp; TEXT(F403,"[h]:mm時間;@") &amp; "=" &amp; TEXT(F404,"#,###円"))</f>
        <v>#REF!</v>
      </c>
      <c r="S404" s="26" t="e">
        <f t="shared" ref="S404" ca="1" si="283">IF(OR(G402="",G403=""),"", TEXT(G402,"#,###円") &amp; "×" &amp; TEXT(G403,"[h]:mm時間;@") &amp; "=" &amp; TEXT(G404,"#,###円"))</f>
        <v>#REF!</v>
      </c>
      <c r="T404" s="26" t="e">
        <f t="shared" ref="T404" ca="1" si="284">IF(OR(H402="",H403=""),"", TEXT(H402,"#,###円") &amp; "×" &amp; TEXT(H403,"[h]:mm時間;@") &amp; "=" &amp; TEXT(H404,"#,###円"))</f>
        <v>#REF!</v>
      </c>
      <c r="U404" s="26" t="e">
        <f t="shared" ref="U404" ca="1" si="285">IF(OR(I402="",I403=""),"", TEXT(I402,"#,###円") &amp; "×" &amp; TEXT(I403,"[h]:mm時間;@") &amp; "=" &amp; TEXT(I404,"#,###円"))</f>
        <v>#REF!</v>
      </c>
      <c r="V404" s="26" t="e">
        <f t="shared" ref="V404" ca="1" si="286">IF(OR(J402="",J403=""),"", TEXT(J402,"#,###円") &amp; "×" &amp; TEXT(J403,"[h]:mm時間;@") &amp; "=" &amp; TEXT(J404,"#,###円"))</f>
        <v>#REF!</v>
      </c>
      <c r="W404" s="26" t="e">
        <f t="shared" ref="W404" ca="1" si="287">IF(OR(K402="",K403=""),"", TEXT(K402,"#,###円") &amp; "×" &amp; TEXT(K403,"[h]:mm時間;@") &amp; "=" &amp; TEXT(K404,"#,###円"))</f>
        <v>#REF!</v>
      </c>
      <c r="X404" s="26" t="e">
        <f ca="1">IF(OR(L402="",K403=""),"", TEXT(L402,"#,###円") &amp; "×" &amp; TEXT(L403,"[h]:mm時間;@") &amp; "=" &amp; TEXT(L404,"#,###円"))</f>
        <v>#REF!</v>
      </c>
    </row>
    <row r="405" spans="2:24" ht="14.25" customHeight="1">
      <c r="C405" s="36" t="s">
        <v>74</v>
      </c>
      <c r="D405" s="46" t="s">
        <v>75</v>
      </c>
      <c r="E405" s="47"/>
      <c r="F405" s="48"/>
      <c r="G405" s="48"/>
      <c r="H405" s="48"/>
      <c r="I405" s="48"/>
      <c r="J405" s="48"/>
      <c r="K405" s="48"/>
      <c r="L405" s="47"/>
      <c r="M405" s="124">
        <f>SUM(E405:L405)</f>
        <v>0</v>
      </c>
      <c r="Q405" s="26" t="str">
        <f t="shared" ref="Q405:X405" si="288">IF(E405="",""," / 自己負担：" &amp; TEXT(E405,"#,###円")) &amp; IF(E406="",""," ※" &amp;E406)</f>
        <v/>
      </c>
      <c r="R405" s="26" t="str">
        <f t="shared" si="288"/>
        <v/>
      </c>
      <c r="S405" s="26" t="str">
        <f t="shared" si="288"/>
        <v/>
      </c>
      <c r="T405" s="26" t="str">
        <f t="shared" si="288"/>
        <v/>
      </c>
      <c r="U405" s="26" t="str">
        <f t="shared" si="288"/>
        <v/>
      </c>
      <c r="V405" s="26" t="str">
        <f t="shared" si="288"/>
        <v/>
      </c>
      <c r="W405" s="26" t="str">
        <f t="shared" si="288"/>
        <v/>
      </c>
      <c r="X405" s="26" t="str">
        <f t="shared" si="288"/>
        <v/>
      </c>
    </row>
    <row r="406" spans="2:24" ht="34.5" customHeight="1" thickBot="1">
      <c r="C406" s="49" t="s">
        <v>76</v>
      </c>
      <c r="D406" s="50" t="s">
        <v>77</v>
      </c>
      <c r="E406" s="51"/>
      <c r="F406" s="51"/>
      <c r="G406" s="51"/>
      <c r="H406" s="51"/>
      <c r="I406" s="51"/>
      <c r="J406" s="51"/>
      <c r="K406" s="51"/>
      <c r="L406" s="51"/>
      <c r="M406" s="122"/>
      <c r="O406" s="1" t="s">
        <v>78</v>
      </c>
    </row>
    <row r="407" spans="2:24" ht="14.25" customHeight="1" thickTop="1">
      <c r="C407" s="44"/>
      <c r="D407" s="38" t="s">
        <v>22</v>
      </c>
      <c r="E407" s="39" t="str">
        <f ca="1">IFERROR(IF(E404-E405=0,"",E404-E405),"")</f>
        <v/>
      </c>
      <c r="F407" s="39" t="str">
        <f t="shared" ref="F407:L407" ca="1" si="289">IFERROR(IF(F404-F405=0,"",F404-F405),"")</f>
        <v/>
      </c>
      <c r="G407" s="39" t="str">
        <f t="shared" ca="1" si="289"/>
        <v/>
      </c>
      <c r="H407" s="39" t="str">
        <f t="shared" ca="1" si="289"/>
        <v/>
      </c>
      <c r="I407" s="39" t="str">
        <f t="shared" ca="1" si="289"/>
        <v/>
      </c>
      <c r="J407" s="39" t="str">
        <f t="shared" ca="1" si="289"/>
        <v/>
      </c>
      <c r="K407" s="39" t="str">
        <f t="shared" ca="1" si="289"/>
        <v/>
      </c>
      <c r="L407" s="121" t="str">
        <f t="shared" ca="1" si="289"/>
        <v/>
      </c>
      <c r="M407" s="39" t="str">
        <f ca="1">IF(E407="","",SUM(E407:L407))</f>
        <v/>
      </c>
      <c r="Q407" s="56" t="e">
        <f ca="1">Q404&amp;Q405</f>
        <v>#REF!</v>
      </c>
      <c r="R407" s="56" t="e">
        <f t="shared" ref="R407:X407" ca="1" si="290">R404&amp;R405</f>
        <v>#REF!</v>
      </c>
      <c r="S407" s="56" t="e">
        <f t="shared" ca="1" si="290"/>
        <v>#REF!</v>
      </c>
      <c r="T407" s="56" t="e">
        <f t="shared" ca="1" si="290"/>
        <v>#REF!</v>
      </c>
      <c r="U407" s="56" t="e">
        <f t="shared" ca="1" si="290"/>
        <v>#REF!</v>
      </c>
      <c r="V407" s="56" t="e">
        <f t="shared" ca="1" si="290"/>
        <v>#REF!</v>
      </c>
      <c r="W407" s="56" t="e">
        <f t="shared" ca="1" si="290"/>
        <v>#REF!</v>
      </c>
      <c r="X407" s="56" t="e">
        <f t="shared" ca="1" si="290"/>
        <v>#REF!</v>
      </c>
    </row>
    <row r="408" spans="2:24" ht="15" thickBot="1">
      <c r="B408" s="32"/>
      <c r="C408" s="32"/>
      <c r="D408" s="32"/>
      <c r="E408" s="32"/>
      <c r="F408" s="32"/>
      <c r="G408" s="32"/>
      <c r="H408" s="32"/>
      <c r="I408" s="32"/>
      <c r="J408" s="32"/>
      <c r="K408" s="32"/>
      <c r="L408" s="32"/>
      <c r="M408" s="32"/>
    </row>
    <row r="409" spans="2:24">
      <c r="Q409" s="1" t="s">
        <v>88</v>
      </c>
      <c r="R409" s="1" t="s">
        <v>89</v>
      </c>
      <c r="S409" s="1" t="s">
        <v>90</v>
      </c>
    </row>
    <row r="410" spans="2:24" ht="14.25" customHeight="1">
      <c r="B410" s="45">
        <f>B395+1</f>
        <v>28</v>
      </c>
      <c r="C410" s="35" t="str">
        <f>HYPERLINK("#日誌"&amp;B410&amp;"!B10","日誌"&amp;B410)</f>
        <v>日誌28</v>
      </c>
      <c r="D410" s="127" t="s">
        <v>106</v>
      </c>
      <c r="E410" s="130"/>
      <c r="F410" s="127" t="s">
        <v>73</v>
      </c>
      <c r="G410" s="52"/>
      <c r="H410" s="127" t="s">
        <v>83</v>
      </c>
      <c r="I410" s="25"/>
      <c r="J410" s="127" t="s">
        <v>15</v>
      </c>
      <c r="K410" s="25"/>
      <c r="M410" s="54" t="str">
        <f>HYPERLINK("#①人件費!C"&amp;9*B410,"経費支出管理表へ")</f>
        <v>経費支出管理表へ</v>
      </c>
      <c r="O410" s="125" t="str">
        <f>IF(AND(G410="健保等級適用者以外の者（Ｂ）",OR(I410="日額",I410="時給")),"健保等級適用者以外の者（Ｂ）かつ給与形態が「"&amp;I410&amp;"」の場合、等級単価を適用しません。補助金事務局へお問い合わせ頂き、個別単価を適用してください。","")</f>
        <v/>
      </c>
      <c r="Q410" s="1" t="str">
        <f>IF(G410="","×","○")</f>
        <v>×</v>
      </c>
      <c r="R410" s="1" t="str">
        <f>IF(G410="健保等級適用者（Ａ）","○",IF(AND(G410="健保等級適用者以外の者（Ｂ）",I410=""),"×",IF(OR(I410="年額",I410="月額"),"○","")))</f>
        <v/>
      </c>
      <c r="S410" s="1" t="str">
        <f>IF(AND(G410="健保等級適用者（Ａ）",K410=""),"×","○")</f>
        <v>○</v>
      </c>
    </row>
    <row r="411" spans="2:24" ht="14.25" customHeight="1">
      <c r="C411" s="95"/>
      <c r="D411" s="94"/>
      <c r="F411" s="127" t="s">
        <v>115</v>
      </c>
      <c r="G411" s="25"/>
      <c r="H411" s="127" t="s">
        <v>116</v>
      </c>
      <c r="I411" s="25"/>
    </row>
    <row r="412" spans="2:24" ht="7.5" customHeight="1">
      <c r="C412" s="26"/>
      <c r="D412" s="26"/>
      <c r="E412" s="26"/>
      <c r="F412" s="26"/>
      <c r="G412" s="34" t="e">
        <f>VLOOKUP(G411,リスト!F:G,2,FALSE)</f>
        <v>#N/A</v>
      </c>
      <c r="H412" s="26"/>
      <c r="I412" s="34"/>
      <c r="J412" s="26"/>
      <c r="K412" s="26"/>
      <c r="L412" s="26"/>
      <c r="M412" s="26"/>
    </row>
    <row r="413" spans="2:24" ht="14.25" customHeight="1">
      <c r="C413" s="40"/>
      <c r="D413" s="111"/>
      <c r="E413" s="112" t="s">
        <v>42</v>
      </c>
      <c r="F413" s="112" t="s">
        <v>43</v>
      </c>
      <c r="G413" s="112" t="s">
        <v>44</v>
      </c>
      <c r="H413" s="112" t="s">
        <v>45</v>
      </c>
      <c r="I413" s="112" t="s">
        <v>46</v>
      </c>
      <c r="J413" s="112" t="s">
        <v>47</v>
      </c>
      <c r="K413" s="112" t="s">
        <v>48</v>
      </c>
      <c r="L413" s="112" t="s">
        <v>49</v>
      </c>
      <c r="M413" s="113" t="s">
        <v>11</v>
      </c>
      <c r="Q413" s="112" t="s">
        <v>42</v>
      </c>
      <c r="R413" s="112" t="s">
        <v>43</v>
      </c>
      <c r="S413" s="112" t="s">
        <v>44</v>
      </c>
      <c r="T413" s="112" t="s">
        <v>45</v>
      </c>
      <c r="U413" s="112" t="s">
        <v>46</v>
      </c>
      <c r="V413" s="112" t="s">
        <v>47</v>
      </c>
      <c r="W413" s="112" t="s">
        <v>48</v>
      </c>
      <c r="X413" s="112" t="s">
        <v>49</v>
      </c>
    </row>
    <row r="414" spans="2:24" ht="14.25" customHeight="1">
      <c r="C414" s="27" t="s">
        <v>17</v>
      </c>
      <c r="D414" s="28"/>
      <c r="E414" s="29" t="e" cm="1">
        <f t="array" aca="1" ref="E414" ca="1">IF(INDIRECT(C410&amp;"!$E$41")=0,"",COUNT(INDIRECT(C410&amp;"!$E$10:$E$40")))</f>
        <v>#REF!</v>
      </c>
      <c r="F414" s="29" t="e" cm="1">
        <f t="array" aca="1" ref="F414" ca="1">IF(INDIRECT(C410&amp;"!$E$76")=0,"",COUNT(INDIRECT(C410&amp;"!$E$45:$E$75")))</f>
        <v>#REF!</v>
      </c>
      <c r="G414" s="29" t="e" cm="1">
        <f t="array" aca="1" ref="G414" ca="1">IF(INDIRECT(C410&amp;"!$E$111")=0,"",COUNT(INDIRECT(C410&amp;"!$E$80:$E$110")))</f>
        <v>#REF!</v>
      </c>
      <c r="H414" s="29" t="e" cm="1">
        <f t="array" aca="1" ref="H414" ca="1">IF(INDIRECT(C410&amp;"!$E$146")=0,"",COUNT(INDIRECT(C410&amp;"!$E$115:$E$145")))</f>
        <v>#REF!</v>
      </c>
      <c r="I414" s="29" t="e" cm="1">
        <f t="array" aca="1" ref="I414" ca="1">IF(INDIRECT(C410&amp;"!$E$181")=0,"",COUNT(INDIRECT(C410&amp;"!$E$150:$E$180")))</f>
        <v>#REF!</v>
      </c>
      <c r="J414" s="29" t="e" cm="1">
        <f t="array" aca="1" ref="J414" ca="1">IF(INDIRECT(C410&amp;"!$E$216")=0,"",COUNT(INDIRECT(C410&amp;"!$E$185:$E$215")))</f>
        <v>#REF!</v>
      </c>
      <c r="K414" s="29" t="e" cm="1">
        <f t="array" aca="1" ref="K414" ca="1">IF(INDIRECT(C410&amp;"!$E$251")=0,"",COUNT(INDIRECT(C410&amp;"!$E$220:$E$250")))</f>
        <v>#REF!</v>
      </c>
      <c r="L414" s="116" t="e" cm="1">
        <f t="array" aca="1" ref="L414" ca="1">IF(INDIRECT(C410&amp;"!$E$286")=0,"",COUNT(INDIRECT(C410&amp;"!$E$255:$E$285")))</f>
        <v>#REF!</v>
      </c>
      <c r="M414" s="29" t="e">
        <f ca="1">IF($E$9="","",SUM($E414:$L414))</f>
        <v>#REF!</v>
      </c>
      <c r="O414" s="132" t="s">
        <v>145</v>
      </c>
      <c r="Q414" s="55" t="e" cm="1">
        <f t="array" aca="1" ref="Q414" ca="1">INDIRECT(C410&amp;"!A" &amp; MIN(_xlfn._xlws.FILTER(ROW(INDIRECT(C410&amp;"!$B$10:$B$40")),INDIRECT(C410&amp;"!$B$10:$B$40")&lt;&gt;"")))</f>
        <v>#REF!</v>
      </c>
      <c r="R414" s="55" t="e" cm="1">
        <f t="array" aca="1" ref="R414" ca="1">INDIRECT(C410&amp;"!A"&amp;MIN(_xlfn._xlws.FILTER(ROW(INDIRECT(C410&amp;"!$B$45:$B$75")),INDIRECT(C410&amp;"!$B$45:$B$75")&lt;&gt;"")))</f>
        <v>#REF!</v>
      </c>
      <c r="S414" s="55" t="e" cm="1">
        <f t="array" aca="1" ref="S414" ca="1">INDIRECT(C410&amp;"!A"&amp;MIN(_xlfn._xlws.FILTER(ROW(INDIRECT(C410&amp;"!$B$80:$B$110")),INDIRECT(C410&amp;"!$B$80:$B$110")&lt;&gt;"")))</f>
        <v>#REF!</v>
      </c>
      <c r="T414" s="55" t="e" cm="1">
        <f t="array" aca="1" ref="T414" ca="1">INDIRECT(C410&amp;"!A" &amp; MIN(_xlfn._xlws.FILTER(ROW(INDIRECT(C410&amp;"!$B$115:$B$145")),INDIRECT(C410&amp;"!$B$115:$B$145")&lt;&gt;"")))</f>
        <v>#REF!</v>
      </c>
      <c r="U414" s="55" t="e" cm="1">
        <f t="array" aca="1" ref="U414" ca="1">INDIRECT(C410&amp;"!A" &amp; MIN(_xlfn._xlws.FILTER(ROW(INDIRECT(C410&amp;"!$B$150:$B$180")),INDIRECT(C410&amp;"!$B$150:$B$180")&lt;&gt;"")))</f>
        <v>#REF!</v>
      </c>
      <c r="V414" s="55" t="e" cm="1">
        <f t="array" aca="1" ref="V414" ca="1">INDIRECT(C410&amp;"!A" &amp; MIN(_xlfn._xlws.FILTER(ROW(INDIRECT(C410&amp;"!$B$185:$B$215")),INDIRECT(C410&amp;"!$B$185:$B$215")&lt;&gt;"")))</f>
        <v>#REF!</v>
      </c>
      <c r="W414" s="55" t="e" cm="1">
        <f t="array" aca="1" ref="W414" ca="1">INDIRECT(C410&amp;"!A" &amp; MIN(_xlfn._xlws.FILTER(ROW(INDIRECT(C410&amp;"!$B$220:$B$250")),INDIRECT(C410&amp;"!$B$220:$B$250")&lt;&gt;"")))</f>
        <v>#REF!</v>
      </c>
      <c r="X414" s="55" t="e" cm="1">
        <f t="array" aca="1" ref="X414" ca="1">INDIRECT(C410&amp;"!A" &amp; MIN(_xlfn._xlws.FILTER(ROW(INDIRECT(C410&amp;"!$B$255:$B$285")),INDIRECT(C410&amp;"!$B$255:$B$285")&lt;&gt;"")))</f>
        <v>#REF!</v>
      </c>
    </row>
    <row r="415" spans="2:24" ht="14.25" customHeight="1">
      <c r="C415" s="36" t="s">
        <v>18</v>
      </c>
      <c r="D415" s="30" t="str">
        <f>IF(G410="健保等級適用者（Ａ）","報酬月額","月給")</f>
        <v>月給</v>
      </c>
      <c r="E415" s="24"/>
      <c r="F415" s="24"/>
      <c r="G415" s="24"/>
      <c r="H415" s="24"/>
      <c r="I415" s="24"/>
      <c r="J415" s="24"/>
      <c r="K415" s="24"/>
      <c r="L415" s="117"/>
      <c r="M415" s="122"/>
    </row>
    <row r="416" spans="2:24" ht="14.25" customHeight="1">
      <c r="C416" s="42"/>
      <c r="D416" s="30" t="s">
        <v>68</v>
      </c>
      <c r="E416" s="75" t="str">
        <f ca="1">IF(E417="","",IF(G410="健保等級適用者（Ａ）",IF(K410="年1～3回",MATCH(E417,等級単価一覧!G:G,0),MATCH(E417,等級単価一覧!F:F,0)),MATCH(E417,等級単価一覧!L:L,0))-10)</f>
        <v/>
      </c>
      <c r="F416" s="75" t="str">
        <f ca="1">IF(F417="","",IF(G410="健保等級適用者（Ａ）",IF(K410="年1～3回",MATCH(F417,等級単価一覧!G:G,0),MATCH(F417,等級単価一覧!F:F,0)),MATCH(F417,等級単価一覧!L:L,0))-10)</f>
        <v/>
      </c>
      <c r="G416" s="75" t="str">
        <f ca="1">IF(G417="","",IF(G410="健保等級適用者（Ａ）",IF(K410="年1～3回",MATCH(G417,等級単価一覧!G:G,0),MATCH(G417,等級単価一覧!F:F,0)),MATCH(G417,等級単価一覧!L:L,0))-10)</f>
        <v/>
      </c>
      <c r="H416" s="75" t="str">
        <f ca="1">IF(H417="","",IF(G410="健保等級適用者（Ａ）",IF(K410="年1～3回",MATCH(H417,等級単価一覧!G:G,0),MATCH(H417,等級単価一覧!F:F,0)),MATCH(H417,等級単価一覧!L:L,0))-10)</f>
        <v/>
      </c>
      <c r="I416" s="75" t="str">
        <f ca="1">IF(I417="","",IF(G410="健保等級適用者（Ａ）",IF(K410="年1～3回",MATCH(I417,等級単価一覧!G:G,0),MATCH(I417,等級単価一覧!F:F,0)),MATCH(I417,等級単価一覧!L:L,0))-10)</f>
        <v/>
      </c>
      <c r="J416" s="75" t="str">
        <f ca="1">IF(J417="","",IF(G410="健保等級適用者（Ａ）",IF(K410="年1～3回",MATCH(J417,等級単価一覧!G:G,0),MATCH(J417,等級単価一覧!F:F,0)),MATCH(J417,等級単価一覧!L:L,0))-10)</f>
        <v/>
      </c>
      <c r="K416" s="75" t="str">
        <f ca="1">IF(K417="","",IF(G410="健保等級適用者（Ａ）",IF(K410="年1～3回",MATCH(K417,等級単価一覧!G:G,0),MATCH(K417,等級単価一覧!F:F,0)),MATCH(K417,等級単価一覧!L:L,0))-10)</f>
        <v/>
      </c>
      <c r="L416" s="118" t="str">
        <f ca="1">IF(L417="","",IF(G410="健保等級適用者（Ａ）",IF(K410="年1～3回",MATCH(L417,等級単価一覧!G:G,0),MATCH(L417,等級単価一覧!F:F,0)),MATCH(L417,等級単価一覧!L:L,0))-10)</f>
        <v/>
      </c>
      <c r="M416" s="122"/>
    </row>
    <row r="417" spans="2:24" ht="14.25" customHeight="1">
      <c r="C417" s="42"/>
      <c r="D417" s="23" t="s">
        <v>20</v>
      </c>
      <c r="E417" s="41" t="str" cm="1">
        <f t="array" aca="1" ref="E417" ca="1">IF(AND(Q410="○",R410="○",S410="○"),IFERROR(IF(G410="健保等級適用者（Ａ）",IF(K410="年1～3回",VLOOKUP(E415,等級単価一覧!$B$11:$G$60,6,FALSE),VLOOKUP(E415,等級単価一覧!$B$11:$G$60,5,FALSE)),INDIRECT("等級単価一覧!L"&amp;MATCH(MAX(_xlfn._xlws.FILTER(等級単価一覧!$H$11:$H$60,等級単価一覧!$H$11:$H$60&lt;=E415)),等級単価一覧!H:H,0))),""),"")</f>
        <v/>
      </c>
      <c r="F417" s="41" t="str" cm="1">
        <f t="array" aca="1" ref="F417" ca="1">IF(AND(Q410="○",R410="○",S410="○"),IFERROR(IF(G410="健保等級適用者（Ａ）",IF(K410="年1～3回",VLOOKUP(F415,等級単価一覧!$B$11:$G$60,6,FALSE),VLOOKUP(F415,等級単価一覧!$B$11:$G$60,5,FALSE)),INDIRECT("等級単価一覧!L"&amp;MATCH(MAX(_xlfn._xlws.FILTER(等級単価一覧!$H$11:$H$60,等級単価一覧!$H$11:$H$60&lt;=F415)),等級単価一覧!H:H,0))),""),"")</f>
        <v/>
      </c>
      <c r="G417" s="41" t="str" cm="1">
        <f t="array" aca="1" ref="G417" ca="1">IF(AND(Q410="○",R410="○",S410="○"),IFERROR(IF(G410="健保等級適用者（Ａ）",IF(K410="年1～3回",VLOOKUP(G415,等級単価一覧!$B$11:$G$60,6,FALSE),VLOOKUP(G415,等級単価一覧!$B$11:$G$60,5,FALSE)),INDIRECT("等級単価一覧!L"&amp;MATCH(MAX(_xlfn._xlws.FILTER(等級単価一覧!$H$11:$H$60,等級単価一覧!$H$11:$H$60&lt;=G415)),等級単価一覧!H:H,0))),""),"")</f>
        <v/>
      </c>
      <c r="H417" s="41" t="str" cm="1">
        <f t="array" aca="1" ref="H417" ca="1">IF(AND(Q410="○",R410="○",S410="○"),IFERROR(IF(G410="健保等級適用者（Ａ）",IF(K410="年1～3回",VLOOKUP(H415,等級単価一覧!$B$11:$G$60,6,FALSE),VLOOKUP(H415,等級単価一覧!$B$11:$G$60,5,FALSE)),INDIRECT("等級単価一覧!L"&amp;MATCH(MAX(_xlfn._xlws.FILTER(等級単価一覧!$H$11:$H$60,等級単価一覧!$H$11:$H$60&lt;=H415)),等級単価一覧!H:H,0))),""),"")</f>
        <v/>
      </c>
      <c r="I417" s="41" t="str" cm="1">
        <f t="array" aca="1" ref="I417" ca="1">IF(AND(Q410="○",R410="○",S410="○"),IFERROR(IF(G410="健保等級適用者（Ａ）",IF(K410="年1～3回",VLOOKUP(I415,等級単価一覧!$B$11:$G$60,6,FALSE),VLOOKUP(I415,等級単価一覧!$B$11:$G$60,5,FALSE)),INDIRECT("等級単価一覧!L"&amp;MATCH(MAX(_xlfn._xlws.FILTER(等級単価一覧!$H$11:$H$60,等級単価一覧!$H$11:$H$60&lt;=I415)),等級単価一覧!H:H,0))),""),"")</f>
        <v/>
      </c>
      <c r="J417" s="41" t="str" cm="1">
        <f t="array" aca="1" ref="J417" ca="1">IF(AND(Q410="○",R410="○",S410="○"),IFERROR(IF(G410="健保等級適用者（Ａ）",IF(K410="年1～3回",VLOOKUP(J415,等級単価一覧!$B$11:$G$60,6,FALSE),VLOOKUP(J415,等級単価一覧!$B$11:$G$60,5,FALSE)),INDIRECT("等級単価一覧!L"&amp;MATCH(MAX(_xlfn._xlws.FILTER(等級単価一覧!$H$11:$H$60,等級単価一覧!$H$11:$H$60&lt;=J415)),等級単価一覧!H:H,0))),""),"")</f>
        <v/>
      </c>
      <c r="K417" s="41" t="str" cm="1">
        <f t="array" aca="1" ref="K417" ca="1">IF(AND(Q410="○",R410="○",S410="○"),IFERROR(IF(G410="健保等級適用者（Ａ）",IF(K410="年1～3回",VLOOKUP(K415,等級単価一覧!$B$11:$G$60,6,FALSE),VLOOKUP(K415,等級単価一覧!$B$11:$G$60,5,FALSE)),INDIRECT("等級単価一覧!L"&amp;MATCH(MAX(_xlfn._xlws.FILTER(等級単価一覧!$H$11:$H$60,等級単価一覧!$H$11:$H$60&lt;=K415)),等級単価一覧!H:H,0))),""),"")</f>
        <v/>
      </c>
      <c r="L417" s="119" t="str" cm="1">
        <f t="array" aca="1" ref="L417" ca="1">IF(AND(Q410="○",R410="○",S410="○"),IFERROR(IF(G410="健保等級適用者（Ａ）",IF(K410="年1～3回",VLOOKUP(L415,等級単価一覧!$B$11:$G$60,6,FALSE),VLOOKUP(L415,等級単価一覧!$B$11:$G$60,5,FALSE)),INDIRECT("等級単価一覧!L"&amp;MATCH(MAX(_xlfn._xlws.FILTER(等級単価一覧!$H$11:$H$60,等級単価一覧!$H$11:$H$60&lt;=L415)),等級単価一覧!H:H,0))),""),"")</f>
        <v/>
      </c>
      <c r="M417" s="122"/>
    </row>
    <row r="418" spans="2:24" ht="14.25" customHeight="1">
      <c r="C418" s="43"/>
      <c r="D418" s="36" t="s">
        <v>21</v>
      </c>
      <c r="E418" s="37" t="e" cm="1">
        <f t="array" aca="1" ref="E418" ca="1">IF(INDIRECT(C410&amp;"!$E$41")=0,"",INDIRECT(C410&amp;"!$E$41"))</f>
        <v>#REF!</v>
      </c>
      <c r="F418" s="37" t="e" cm="1">
        <f t="array" aca="1" ref="F418" ca="1">IF(INDIRECT(C410&amp;"!$E$76")=0,"",INDIRECT(C410&amp;"!$E$76"))</f>
        <v>#REF!</v>
      </c>
      <c r="G418" s="37" t="e" cm="1">
        <f t="array" aca="1" ref="G418" ca="1">IF(INDIRECT(C410&amp;"!$E$111")=0,"",INDIRECT(C410&amp;"!$E$111"))</f>
        <v>#REF!</v>
      </c>
      <c r="H418" s="37" t="e" cm="1">
        <f t="array" aca="1" ref="H418" ca="1">IF(INDIRECT(C410&amp;"!$E$146")=0,"",INDIRECT(C410&amp;"!$E$146"))</f>
        <v>#REF!</v>
      </c>
      <c r="I418" s="37" t="e" cm="1">
        <f t="array" aca="1" ref="I418" ca="1">IF(INDIRECT(C410&amp;"!$E$181")=0,"",INDIRECT(C410&amp;"!$E$181"))</f>
        <v>#REF!</v>
      </c>
      <c r="J418" s="37" t="e" cm="1">
        <f t="array" aca="1" ref="J418" ca="1">IF(INDIRECT(C410&amp;"!$E$216")=0,"",INDIRECT(C410&amp;"!$E$216"))</f>
        <v>#REF!</v>
      </c>
      <c r="K418" s="37" t="e" cm="1">
        <f t="array" aca="1" ref="K418" ca="1">IF(INDIRECT(C410&amp;"!$E$251")=0,"",INDIRECT(C410&amp;"!$E$251"))</f>
        <v>#REF!</v>
      </c>
      <c r="L418" s="120" t="e" cm="1">
        <f t="array" aca="1" ref="L418" ca="1">IF(INDIRECT(C410&amp;"!$E$286")=0,"",INDIRECT(C410&amp;"!$E$286"))</f>
        <v>#REF!</v>
      </c>
      <c r="M418" s="37" t="e">
        <f ca="1">IF(E418="","",SUM($E418:$L418))</f>
        <v>#REF!</v>
      </c>
    </row>
    <row r="419" spans="2:24" ht="14.25" customHeight="1">
      <c r="C419" s="43"/>
      <c r="D419" s="36" t="s">
        <v>91</v>
      </c>
      <c r="E419" s="53" t="e">
        <f ca="1">IF(OR(E417="",E418=""),"",ROUNDDOWN(E417*E418*24,0))</f>
        <v>#REF!</v>
      </c>
      <c r="F419" s="53" t="e">
        <f t="shared" ref="F419:L419" ca="1" si="291">IF(OR(F417="",F418=""),"",ROUNDDOWN(F417*F418*24,0))</f>
        <v>#REF!</v>
      </c>
      <c r="G419" s="53" t="e">
        <f t="shared" ca="1" si="291"/>
        <v>#REF!</v>
      </c>
      <c r="H419" s="53" t="e">
        <f t="shared" ca="1" si="291"/>
        <v>#REF!</v>
      </c>
      <c r="I419" s="53" t="e">
        <f t="shared" ca="1" si="291"/>
        <v>#REF!</v>
      </c>
      <c r="J419" s="53" t="e">
        <f t="shared" ca="1" si="291"/>
        <v>#REF!</v>
      </c>
      <c r="K419" s="53" t="e">
        <f t="shared" ca="1" si="291"/>
        <v>#REF!</v>
      </c>
      <c r="L419" s="53" t="e">
        <f t="shared" ca="1" si="291"/>
        <v>#REF!</v>
      </c>
      <c r="M419" s="123" t="e">
        <f ca="1">SUM(E419:L419)</f>
        <v>#REF!</v>
      </c>
      <c r="Q419" s="26" t="e">
        <f t="shared" ref="Q419" ca="1" si="292">IF(OR(E417="",E418=""),"", TEXT(E417,"#,###円") &amp; "×" &amp; TEXT(E418,"[h]:mm時間;@") &amp; "=" &amp; TEXT(E419,"#,###円"))</f>
        <v>#REF!</v>
      </c>
      <c r="R419" s="26" t="e">
        <f t="shared" ref="R419" ca="1" si="293">IF(OR(F417="",F418=""),"", TEXT(F417,"#,###円") &amp; "×" &amp; TEXT(F418,"[h]:mm時間;@") &amp; "=" &amp; TEXT(F419,"#,###円"))</f>
        <v>#REF!</v>
      </c>
      <c r="S419" s="26" t="e">
        <f t="shared" ref="S419" ca="1" si="294">IF(OR(G417="",G418=""),"", TEXT(G417,"#,###円") &amp; "×" &amp; TEXT(G418,"[h]:mm時間;@") &amp; "=" &amp; TEXT(G419,"#,###円"))</f>
        <v>#REF!</v>
      </c>
      <c r="T419" s="26" t="e">
        <f t="shared" ref="T419" ca="1" si="295">IF(OR(H417="",H418=""),"", TEXT(H417,"#,###円") &amp; "×" &amp; TEXT(H418,"[h]:mm時間;@") &amp; "=" &amp; TEXT(H419,"#,###円"))</f>
        <v>#REF!</v>
      </c>
      <c r="U419" s="26" t="e">
        <f t="shared" ref="U419" ca="1" si="296">IF(OR(I417="",I418=""),"", TEXT(I417,"#,###円") &amp; "×" &amp; TEXT(I418,"[h]:mm時間;@") &amp; "=" &amp; TEXT(I419,"#,###円"))</f>
        <v>#REF!</v>
      </c>
      <c r="V419" s="26" t="e">
        <f t="shared" ref="V419" ca="1" si="297">IF(OR(J417="",J418=""),"", TEXT(J417,"#,###円") &amp; "×" &amp; TEXT(J418,"[h]:mm時間;@") &amp; "=" &amp; TEXT(J419,"#,###円"))</f>
        <v>#REF!</v>
      </c>
      <c r="W419" s="26" t="e">
        <f t="shared" ref="W419" ca="1" si="298">IF(OR(K417="",K418=""),"", TEXT(K417,"#,###円") &amp; "×" &amp; TEXT(K418,"[h]:mm時間;@") &amp; "=" &amp; TEXT(K419,"#,###円"))</f>
        <v>#REF!</v>
      </c>
      <c r="X419" s="26" t="e">
        <f ca="1">IF(OR(L417="",K418=""),"", TEXT(L417,"#,###円") &amp; "×" &amp; TEXT(L418,"[h]:mm時間;@") &amp; "=" &amp; TEXT(L419,"#,###円"))</f>
        <v>#REF!</v>
      </c>
    </row>
    <row r="420" spans="2:24" ht="14.25" customHeight="1">
      <c r="C420" s="36" t="s">
        <v>74</v>
      </c>
      <c r="D420" s="46" t="s">
        <v>75</v>
      </c>
      <c r="E420" s="47"/>
      <c r="F420" s="48"/>
      <c r="G420" s="48"/>
      <c r="H420" s="48"/>
      <c r="I420" s="48"/>
      <c r="J420" s="48"/>
      <c r="K420" s="48"/>
      <c r="L420" s="47"/>
      <c r="M420" s="124">
        <f>SUM(E420:L420)</f>
        <v>0</v>
      </c>
      <c r="Q420" s="26" t="str">
        <f t="shared" ref="Q420:X420" si="299">IF(E420="",""," / 自己負担：" &amp; TEXT(E420,"#,###円")) &amp; IF(E421="",""," ※" &amp;E421)</f>
        <v/>
      </c>
      <c r="R420" s="26" t="str">
        <f t="shared" si="299"/>
        <v/>
      </c>
      <c r="S420" s="26" t="str">
        <f t="shared" si="299"/>
        <v/>
      </c>
      <c r="T420" s="26" t="str">
        <f t="shared" si="299"/>
        <v/>
      </c>
      <c r="U420" s="26" t="str">
        <f t="shared" si="299"/>
        <v/>
      </c>
      <c r="V420" s="26" t="str">
        <f t="shared" si="299"/>
        <v/>
      </c>
      <c r="W420" s="26" t="str">
        <f t="shared" si="299"/>
        <v/>
      </c>
      <c r="X420" s="26" t="str">
        <f t="shared" si="299"/>
        <v/>
      </c>
    </row>
    <row r="421" spans="2:24" ht="34.5" customHeight="1" thickBot="1">
      <c r="C421" s="49" t="s">
        <v>76</v>
      </c>
      <c r="D421" s="50" t="s">
        <v>77</v>
      </c>
      <c r="E421" s="51"/>
      <c r="F421" s="51"/>
      <c r="G421" s="51"/>
      <c r="H421" s="51"/>
      <c r="I421" s="51"/>
      <c r="J421" s="51"/>
      <c r="K421" s="51"/>
      <c r="L421" s="51"/>
      <c r="M421" s="122"/>
      <c r="O421" s="1" t="s">
        <v>78</v>
      </c>
    </row>
    <row r="422" spans="2:24" ht="14.25" customHeight="1" thickTop="1">
      <c r="C422" s="44"/>
      <c r="D422" s="38" t="s">
        <v>22</v>
      </c>
      <c r="E422" s="39" t="str">
        <f ca="1">IFERROR(IF(E419-E420=0,"",E419-E420),"")</f>
        <v/>
      </c>
      <c r="F422" s="39" t="str">
        <f t="shared" ref="F422:L422" ca="1" si="300">IFERROR(IF(F419-F420=0,"",F419-F420),"")</f>
        <v/>
      </c>
      <c r="G422" s="39" t="str">
        <f t="shared" ca="1" si="300"/>
        <v/>
      </c>
      <c r="H422" s="39" t="str">
        <f t="shared" ca="1" si="300"/>
        <v/>
      </c>
      <c r="I422" s="39" t="str">
        <f t="shared" ca="1" si="300"/>
        <v/>
      </c>
      <c r="J422" s="39" t="str">
        <f t="shared" ca="1" si="300"/>
        <v/>
      </c>
      <c r="K422" s="39" t="str">
        <f t="shared" ca="1" si="300"/>
        <v/>
      </c>
      <c r="L422" s="121" t="str">
        <f t="shared" ca="1" si="300"/>
        <v/>
      </c>
      <c r="M422" s="39" t="str">
        <f ca="1">IF(E422="","",SUM(E422:L422))</f>
        <v/>
      </c>
      <c r="Q422" s="56" t="e">
        <f ca="1">Q419&amp;Q420</f>
        <v>#REF!</v>
      </c>
      <c r="R422" s="56" t="e">
        <f t="shared" ref="R422:X422" ca="1" si="301">R419&amp;R420</f>
        <v>#REF!</v>
      </c>
      <c r="S422" s="56" t="e">
        <f t="shared" ca="1" si="301"/>
        <v>#REF!</v>
      </c>
      <c r="T422" s="56" t="e">
        <f t="shared" ca="1" si="301"/>
        <v>#REF!</v>
      </c>
      <c r="U422" s="56" t="e">
        <f t="shared" ca="1" si="301"/>
        <v>#REF!</v>
      </c>
      <c r="V422" s="56" t="e">
        <f t="shared" ca="1" si="301"/>
        <v>#REF!</v>
      </c>
      <c r="W422" s="56" t="e">
        <f t="shared" ca="1" si="301"/>
        <v>#REF!</v>
      </c>
      <c r="X422" s="56" t="e">
        <f t="shared" ca="1" si="301"/>
        <v>#REF!</v>
      </c>
    </row>
    <row r="423" spans="2:24" ht="15" thickBot="1">
      <c r="B423" s="32"/>
      <c r="C423" s="32"/>
      <c r="D423" s="32"/>
      <c r="E423" s="32"/>
      <c r="F423" s="32"/>
      <c r="G423" s="32"/>
      <c r="H423" s="32"/>
      <c r="I423" s="32"/>
      <c r="J423" s="32"/>
      <c r="K423" s="32"/>
      <c r="L423" s="32"/>
      <c r="M423" s="32"/>
    </row>
    <row r="424" spans="2:24">
      <c r="Q424" s="1" t="s">
        <v>88</v>
      </c>
      <c r="R424" s="1" t="s">
        <v>89</v>
      </c>
      <c r="S424" s="1" t="s">
        <v>90</v>
      </c>
    </row>
    <row r="425" spans="2:24" ht="14.25" customHeight="1">
      <c r="B425" s="45">
        <f>B410+1</f>
        <v>29</v>
      </c>
      <c r="C425" s="35" t="str">
        <f>HYPERLINK("#日誌"&amp;B425&amp;"!B10","日誌"&amp;B425)</f>
        <v>日誌29</v>
      </c>
      <c r="D425" s="127" t="s">
        <v>106</v>
      </c>
      <c r="E425" s="130"/>
      <c r="F425" s="127" t="s">
        <v>73</v>
      </c>
      <c r="G425" s="52"/>
      <c r="H425" s="127" t="s">
        <v>83</v>
      </c>
      <c r="I425" s="25"/>
      <c r="J425" s="127" t="s">
        <v>15</v>
      </c>
      <c r="K425" s="25"/>
      <c r="M425" s="54" t="str">
        <f>HYPERLINK("#①人件費!C"&amp;9*B425,"経費支出管理表へ")</f>
        <v>経費支出管理表へ</v>
      </c>
      <c r="O425" s="125" t="str">
        <f>IF(AND(G425="健保等級適用者以外の者（Ｂ）",OR(I425="日額",I425="時給")),"健保等級適用者以外の者（Ｂ）かつ給与形態が「"&amp;I425&amp;"」の場合、等級単価を適用しません。補助金事務局へお問い合わせ頂き、個別単価を適用してください。","")</f>
        <v/>
      </c>
      <c r="Q425" s="1" t="str">
        <f>IF(G425="","×","○")</f>
        <v>×</v>
      </c>
      <c r="R425" s="1" t="str">
        <f>IF(G425="健保等級適用者（Ａ）","○",IF(AND(G425="健保等級適用者以外の者（Ｂ）",I425=""),"×",IF(OR(I425="年額",I425="月額"),"○","")))</f>
        <v/>
      </c>
      <c r="S425" s="1" t="str">
        <f>IF(AND(G425="健保等級適用者（Ａ）",K425=""),"×","○")</f>
        <v>○</v>
      </c>
    </row>
    <row r="426" spans="2:24" ht="14.25" customHeight="1">
      <c r="C426" s="95"/>
      <c r="D426" s="94"/>
      <c r="F426" s="127" t="s">
        <v>115</v>
      </c>
      <c r="G426" s="25"/>
      <c r="H426" s="127" t="s">
        <v>116</v>
      </c>
      <c r="I426" s="25"/>
    </row>
    <row r="427" spans="2:24" ht="7.5" customHeight="1">
      <c r="C427" s="26"/>
      <c r="D427" s="26"/>
      <c r="E427" s="26"/>
      <c r="F427" s="26"/>
      <c r="G427" s="34" t="e">
        <f>VLOOKUP(G426,リスト!F:G,2,FALSE)</f>
        <v>#N/A</v>
      </c>
      <c r="H427" s="26"/>
      <c r="I427" s="34"/>
      <c r="J427" s="26"/>
      <c r="K427" s="26"/>
      <c r="L427" s="26"/>
      <c r="M427" s="26"/>
    </row>
    <row r="428" spans="2:24" ht="14.25" customHeight="1">
      <c r="C428" s="40"/>
      <c r="D428" s="111"/>
      <c r="E428" s="112" t="s">
        <v>42</v>
      </c>
      <c r="F428" s="112" t="s">
        <v>43</v>
      </c>
      <c r="G428" s="112" t="s">
        <v>44</v>
      </c>
      <c r="H428" s="112" t="s">
        <v>45</v>
      </c>
      <c r="I428" s="112" t="s">
        <v>46</v>
      </c>
      <c r="J428" s="112" t="s">
        <v>47</v>
      </c>
      <c r="K428" s="112" t="s">
        <v>48</v>
      </c>
      <c r="L428" s="112" t="s">
        <v>49</v>
      </c>
      <c r="M428" s="113" t="s">
        <v>11</v>
      </c>
      <c r="Q428" s="112" t="s">
        <v>42</v>
      </c>
      <c r="R428" s="112" t="s">
        <v>43</v>
      </c>
      <c r="S428" s="112" t="s">
        <v>44</v>
      </c>
      <c r="T428" s="112" t="s">
        <v>45</v>
      </c>
      <c r="U428" s="112" t="s">
        <v>46</v>
      </c>
      <c r="V428" s="112" t="s">
        <v>47</v>
      </c>
      <c r="W428" s="112" t="s">
        <v>48</v>
      </c>
      <c r="X428" s="112" t="s">
        <v>49</v>
      </c>
    </row>
    <row r="429" spans="2:24" ht="14.25" customHeight="1">
      <c r="C429" s="27" t="s">
        <v>17</v>
      </c>
      <c r="D429" s="28"/>
      <c r="E429" s="29" t="e" cm="1">
        <f t="array" aca="1" ref="E429" ca="1">IF(INDIRECT(C425&amp;"!$E$41")=0,"",COUNT(INDIRECT(C425&amp;"!$E$10:$E$40")))</f>
        <v>#REF!</v>
      </c>
      <c r="F429" s="29" t="e" cm="1">
        <f t="array" aca="1" ref="F429" ca="1">IF(INDIRECT(C425&amp;"!$E$76")=0,"",COUNT(INDIRECT(C425&amp;"!$E$45:$E$75")))</f>
        <v>#REF!</v>
      </c>
      <c r="G429" s="29" t="e" cm="1">
        <f t="array" aca="1" ref="G429" ca="1">IF(INDIRECT(C425&amp;"!$E$111")=0,"",COUNT(INDIRECT(C425&amp;"!$E$80:$E$110")))</f>
        <v>#REF!</v>
      </c>
      <c r="H429" s="29" t="e" cm="1">
        <f t="array" aca="1" ref="H429" ca="1">IF(INDIRECT(C425&amp;"!$E$146")=0,"",COUNT(INDIRECT(C425&amp;"!$E$115:$E$145")))</f>
        <v>#REF!</v>
      </c>
      <c r="I429" s="29" t="e" cm="1">
        <f t="array" aca="1" ref="I429" ca="1">IF(INDIRECT(C425&amp;"!$E$181")=0,"",COUNT(INDIRECT(C425&amp;"!$E$150:$E$180")))</f>
        <v>#REF!</v>
      </c>
      <c r="J429" s="29" t="e" cm="1">
        <f t="array" aca="1" ref="J429" ca="1">IF(INDIRECT(C425&amp;"!$E$216")=0,"",COUNT(INDIRECT(C425&amp;"!$E$185:$E$215")))</f>
        <v>#REF!</v>
      </c>
      <c r="K429" s="29" t="e" cm="1">
        <f t="array" aca="1" ref="K429" ca="1">IF(INDIRECT(C425&amp;"!$E$251")=0,"",COUNT(INDIRECT(C425&amp;"!$E$220:$E$250")))</f>
        <v>#REF!</v>
      </c>
      <c r="L429" s="116" t="e" cm="1">
        <f t="array" aca="1" ref="L429" ca="1">IF(INDIRECT(C425&amp;"!$E$286")=0,"",COUNT(INDIRECT(C425&amp;"!$E$255:$E$285")))</f>
        <v>#REF!</v>
      </c>
      <c r="M429" s="29" t="e">
        <f ca="1">IF($E$9="","",SUM($E429:$L429))</f>
        <v>#REF!</v>
      </c>
      <c r="O429" s="132" t="s">
        <v>145</v>
      </c>
      <c r="Q429" s="55" t="e" cm="1">
        <f t="array" aca="1" ref="Q429" ca="1">INDIRECT(C425&amp;"!A" &amp; MIN(_xlfn._xlws.FILTER(ROW(INDIRECT(C425&amp;"!$B$10:$B$40")),INDIRECT(C425&amp;"!$B$10:$B$40")&lt;&gt;"")))</f>
        <v>#REF!</v>
      </c>
      <c r="R429" s="55" t="e" cm="1">
        <f t="array" aca="1" ref="R429" ca="1">INDIRECT(C425&amp;"!A"&amp;MIN(_xlfn._xlws.FILTER(ROW(INDIRECT(C425&amp;"!$B$45:$B$75")),INDIRECT(C425&amp;"!$B$45:$B$75")&lt;&gt;"")))</f>
        <v>#REF!</v>
      </c>
      <c r="S429" s="55" t="e" cm="1">
        <f t="array" aca="1" ref="S429" ca="1">INDIRECT(C425&amp;"!A"&amp;MIN(_xlfn._xlws.FILTER(ROW(INDIRECT(C425&amp;"!$B$80:$B$110")),INDIRECT(C425&amp;"!$B$80:$B$110")&lt;&gt;"")))</f>
        <v>#REF!</v>
      </c>
      <c r="T429" s="55" t="e" cm="1">
        <f t="array" aca="1" ref="T429" ca="1">INDIRECT(C425&amp;"!A" &amp; MIN(_xlfn._xlws.FILTER(ROW(INDIRECT(C425&amp;"!$B$115:$B$145")),INDIRECT(C425&amp;"!$B$115:$B$145")&lt;&gt;"")))</f>
        <v>#REF!</v>
      </c>
      <c r="U429" s="55" t="e" cm="1">
        <f t="array" aca="1" ref="U429" ca="1">INDIRECT(C425&amp;"!A" &amp; MIN(_xlfn._xlws.FILTER(ROW(INDIRECT(C425&amp;"!$B$150:$B$180")),INDIRECT(C425&amp;"!$B$150:$B$180")&lt;&gt;"")))</f>
        <v>#REF!</v>
      </c>
      <c r="V429" s="55" t="e" cm="1">
        <f t="array" aca="1" ref="V429" ca="1">INDIRECT(C425&amp;"!A" &amp; MIN(_xlfn._xlws.FILTER(ROW(INDIRECT(C425&amp;"!$B$185:$B$215")),INDIRECT(C425&amp;"!$B$185:$B$215")&lt;&gt;"")))</f>
        <v>#REF!</v>
      </c>
      <c r="W429" s="55" t="e" cm="1">
        <f t="array" aca="1" ref="W429" ca="1">INDIRECT(C425&amp;"!A" &amp; MIN(_xlfn._xlws.FILTER(ROW(INDIRECT(C425&amp;"!$B$220:$B$250")),INDIRECT(C425&amp;"!$B$220:$B$250")&lt;&gt;"")))</f>
        <v>#REF!</v>
      </c>
      <c r="X429" s="55" t="e" cm="1">
        <f t="array" aca="1" ref="X429" ca="1">INDIRECT(C425&amp;"!A" &amp; MIN(_xlfn._xlws.FILTER(ROW(INDIRECT(C425&amp;"!$B$255:$B$285")),INDIRECT(C425&amp;"!$B$255:$B$285")&lt;&gt;"")))</f>
        <v>#REF!</v>
      </c>
    </row>
    <row r="430" spans="2:24" ht="14.25" customHeight="1">
      <c r="C430" s="36" t="s">
        <v>18</v>
      </c>
      <c r="D430" s="30" t="str">
        <f>IF(G425="健保等級適用者（Ａ）","報酬月額","月給")</f>
        <v>月給</v>
      </c>
      <c r="E430" s="24"/>
      <c r="F430" s="24"/>
      <c r="G430" s="24"/>
      <c r="H430" s="24"/>
      <c r="I430" s="24"/>
      <c r="J430" s="24"/>
      <c r="K430" s="24"/>
      <c r="L430" s="117"/>
      <c r="M430" s="122"/>
    </row>
    <row r="431" spans="2:24" ht="14.25" customHeight="1">
      <c r="C431" s="42"/>
      <c r="D431" s="30" t="s">
        <v>68</v>
      </c>
      <c r="E431" s="75" t="str">
        <f ca="1">IF(E432="","",IF(G425="健保等級適用者（Ａ）",IF(K425="年1～3回",MATCH(E432,等級単価一覧!G:G,0),MATCH(E432,等級単価一覧!F:F,0)),MATCH(E432,等級単価一覧!L:L,0))-10)</f>
        <v/>
      </c>
      <c r="F431" s="75" t="str">
        <f ca="1">IF(F432="","",IF(G425="健保等級適用者（Ａ）",IF(K425="年1～3回",MATCH(F432,等級単価一覧!G:G,0),MATCH(F432,等級単価一覧!F:F,0)),MATCH(F432,等級単価一覧!L:L,0))-10)</f>
        <v/>
      </c>
      <c r="G431" s="75" t="str">
        <f ca="1">IF(G432="","",IF(G425="健保等級適用者（Ａ）",IF(K425="年1～3回",MATCH(G432,等級単価一覧!G:G,0),MATCH(G432,等級単価一覧!F:F,0)),MATCH(G432,等級単価一覧!L:L,0))-10)</f>
        <v/>
      </c>
      <c r="H431" s="75" t="str">
        <f ca="1">IF(H432="","",IF(G425="健保等級適用者（Ａ）",IF(K425="年1～3回",MATCH(H432,等級単価一覧!G:G,0),MATCH(H432,等級単価一覧!F:F,0)),MATCH(H432,等級単価一覧!L:L,0))-10)</f>
        <v/>
      </c>
      <c r="I431" s="75" t="str">
        <f ca="1">IF(I432="","",IF(G425="健保等級適用者（Ａ）",IF(K425="年1～3回",MATCH(I432,等級単価一覧!G:G,0),MATCH(I432,等級単価一覧!F:F,0)),MATCH(I432,等級単価一覧!L:L,0))-10)</f>
        <v/>
      </c>
      <c r="J431" s="75" t="str">
        <f ca="1">IF(J432="","",IF(G425="健保等級適用者（Ａ）",IF(K425="年1～3回",MATCH(J432,等級単価一覧!G:G,0),MATCH(J432,等級単価一覧!F:F,0)),MATCH(J432,等級単価一覧!L:L,0))-10)</f>
        <v/>
      </c>
      <c r="K431" s="75" t="str">
        <f ca="1">IF(K432="","",IF(G425="健保等級適用者（Ａ）",IF(K425="年1～3回",MATCH(K432,等級単価一覧!G:G,0),MATCH(K432,等級単価一覧!F:F,0)),MATCH(K432,等級単価一覧!L:L,0))-10)</f>
        <v/>
      </c>
      <c r="L431" s="118" t="str">
        <f ca="1">IF(L432="","",IF(G425="健保等級適用者（Ａ）",IF(K425="年1～3回",MATCH(L432,等級単価一覧!G:G,0),MATCH(L432,等級単価一覧!F:F,0)),MATCH(L432,等級単価一覧!L:L,0))-10)</f>
        <v/>
      </c>
      <c r="M431" s="122"/>
    </row>
    <row r="432" spans="2:24" ht="14.25" customHeight="1">
      <c r="C432" s="42"/>
      <c r="D432" s="23" t="s">
        <v>20</v>
      </c>
      <c r="E432" s="41" t="str" cm="1">
        <f t="array" aca="1" ref="E432" ca="1">IF(AND(Q425="○",R425="○",S425="○"),IFERROR(IF(G425="健保等級適用者（Ａ）",IF(K425="年1～3回",VLOOKUP(E430,等級単価一覧!$B$11:$G$60,6,FALSE),VLOOKUP(E430,等級単価一覧!$B$11:$G$60,5,FALSE)),INDIRECT("等級単価一覧!L"&amp;MATCH(MAX(_xlfn._xlws.FILTER(等級単価一覧!$H$11:$H$60,等級単価一覧!$H$11:$H$60&lt;=E430)),等級単価一覧!H:H,0))),""),"")</f>
        <v/>
      </c>
      <c r="F432" s="41" t="str" cm="1">
        <f t="array" aca="1" ref="F432" ca="1">IF(AND(Q425="○",R425="○",S425="○"),IFERROR(IF(G425="健保等級適用者（Ａ）",IF(K425="年1～3回",VLOOKUP(F430,等級単価一覧!$B$11:$G$60,6,FALSE),VLOOKUP(F430,等級単価一覧!$B$11:$G$60,5,FALSE)),INDIRECT("等級単価一覧!L"&amp;MATCH(MAX(_xlfn._xlws.FILTER(等級単価一覧!$H$11:$H$60,等級単価一覧!$H$11:$H$60&lt;=F430)),等級単価一覧!H:H,0))),""),"")</f>
        <v/>
      </c>
      <c r="G432" s="41" t="str" cm="1">
        <f t="array" aca="1" ref="G432" ca="1">IF(AND(Q425="○",R425="○",S425="○"),IFERROR(IF(G425="健保等級適用者（Ａ）",IF(K425="年1～3回",VLOOKUP(G430,等級単価一覧!$B$11:$G$60,6,FALSE),VLOOKUP(G430,等級単価一覧!$B$11:$G$60,5,FALSE)),INDIRECT("等級単価一覧!L"&amp;MATCH(MAX(_xlfn._xlws.FILTER(等級単価一覧!$H$11:$H$60,等級単価一覧!$H$11:$H$60&lt;=G430)),等級単価一覧!H:H,0))),""),"")</f>
        <v/>
      </c>
      <c r="H432" s="41" t="str" cm="1">
        <f t="array" aca="1" ref="H432" ca="1">IF(AND(Q425="○",R425="○",S425="○"),IFERROR(IF(G425="健保等級適用者（Ａ）",IF(K425="年1～3回",VLOOKUP(H430,等級単価一覧!$B$11:$G$60,6,FALSE),VLOOKUP(H430,等級単価一覧!$B$11:$G$60,5,FALSE)),INDIRECT("等級単価一覧!L"&amp;MATCH(MAX(_xlfn._xlws.FILTER(等級単価一覧!$H$11:$H$60,等級単価一覧!$H$11:$H$60&lt;=H430)),等級単価一覧!H:H,0))),""),"")</f>
        <v/>
      </c>
      <c r="I432" s="41" t="str" cm="1">
        <f t="array" aca="1" ref="I432" ca="1">IF(AND(Q425="○",R425="○",S425="○"),IFERROR(IF(G425="健保等級適用者（Ａ）",IF(K425="年1～3回",VLOOKUP(I430,等級単価一覧!$B$11:$G$60,6,FALSE),VLOOKUP(I430,等級単価一覧!$B$11:$G$60,5,FALSE)),INDIRECT("等級単価一覧!L"&amp;MATCH(MAX(_xlfn._xlws.FILTER(等級単価一覧!$H$11:$H$60,等級単価一覧!$H$11:$H$60&lt;=I430)),等級単価一覧!H:H,0))),""),"")</f>
        <v/>
      </c>
      <c r="J432" s="41" t="str" cm="1">
        <f t="array" aca="1" ref="J432" ca="1">IF(AND(Q425="○",R425="○",S425="○"),IFERROR(IF(G425="健保等級適用者（Ａ）",IF(K425="年1～3回",VLOOKUP(J430,等級単価一覧!$B$11:$G$60,6,FALSE),VLOOKUP(J430,等級単価一覧!$B$11:$G$60,5,FALSE)),INDIRECT("等級単価一覧!L"&amp;MATCH(MAX(_xlfn._xlws.FILTER(等級単価一覧!$H$11:$H$60,等級単価一覧!$H$11:$H$60&lt;=J430)),等級単価一覧!H:H,0))),""),"")</f>
        <v/>
      </c>
      <c r="K432" s="41" t="str" cm="1">
        <f t="array" aca="1" ref="K432" ca="1">IF(AND(Q425="○",R425="○",S425="○"),IFERROR(IF(G425="健保等級適用者（Ａ）",IF(K425="年1～3回",VLOOKUP(K430,等級単価一覧!$B$11:$G$60,6,FALSE),VLOOKUP(K430,等級単価一覧!$B$11:$G$60,5,FALSE)),INDIRECT("等級単価一覧!L"&amp;MATCH(MAX(_xlfn._xlws.FILTER(等級単価一覧!$H$11:$H$60,等級単価一覧!$H$11:$H$60&lt;=K430)),等級単価一覧!H:H,0))),""),"")</f>
        <v/>
      </c>
      <c r="L432" s="119" t="str" cm="1">
        <f t="array" aca="1" ref="L432" ca="1">IF(AND(Q425="○",R425="○",S425="○"),IFERROR(IF(G425="健保等級適用者（Ａ）",IF(K425="年1～3回",VLOOKUP(L430,等級単価一覧!$B$11:$G$60,6,FALSE),VLOOKUP(L430,等級単価一覧!$B$11:$G$60,5,FALSE)),INDIRECT("等級単価一覧!L"&amp;MATCH(MAX(_xlfn._xlws.FILTER(等級単価一覧!$H$11:$H$60,等級単価一覧!$H$11:$H$60&lt;=L430)),等級単価一覧!H:H,0))),""),"")</f>
        <v/>
      </c>
      <c r="M432" s="122"/>
    </row>
    <row r="433" spans="2:24" ht="14.25" customHeight="1">
      <c r="C433" s="43"/>
      <c r="D433" s="36" t="s">
        <v>21</v>
      </c>
      <c r="E433" s="37" t="e" cm="1">
        <f t="array" aca="1" ref="E433" ca="1">IF(INDIRECT(C425&amp;"!$E$41")=0,"",INDIRECT(C425&amp;"!$E$41"))</f>
        <v>#REF!</v>
      </c>
      <c r="F433" s="37" t="e" cm="1">
        <f t="array" aca="1" ref="F433" ca="1">IF(INDIRECT(C425&amp;"!$E$76")=0,"",INDIRECT(C425&amp;"!$E$76"))</f>
        <v>#REF!</v>
      </c>
      <c r="G433" s="37" t="e" cm="1">
        <f t="array" aca="1" ref="G433" ca="1">IF(INDIRECT(C425&amp;"!$E$111")=0,"",INDIRECT(C425&amp;"!$E$111"))</f>
        <v>#REF!</v>
      </c>
      <c r="H433" s="37" t="e" cm="1">
        <f t="array" aca="1" ref="H433" ca="1">IF(INDIRECT(C425&amp;"!$E$146")=0,"",INDIRECT(C425&amp;"!$E$146"))</f>
        <v>#REF!</v>
      </c>
      <c r="I433" s="37" t="e" cm="1">
        <f t="array" aca="1" ref="I433" ca="1">IF(INDIRECT(C425&amp;"!$E$181")=0,"",INDIRECT(C425&amp;"!$E$181"))</f>
        <v>#REF!</v>
      </c>
      <c r="J433" s="37" t="e" cm="1">
        <f t="array" aca="1" ref="J433" ca="1">IF(INDIRECT(C425&amp;"!$E$216")=0,"",INDIRECT(C425&amp;"!$E$216"))</f>
        <v>#REF!</v>
      </c>
      <c r="K433" s="37" t="e" cm="1">
        <f t="array" aca="1" ref="K433" ca="1">IF(INDIRECT(C425&amp;"!$E$251")=0,"",INDIRECT(C425&amp;"!$E$251"))</f>
        <v>#REF!</v>
      </c>
      <c r="L433" s="120" t="e" cm="1">
        <f t="array" aca="1" ref="L433" ca="1">IF(INDIRECT(C425&amp;"!$E$286")=0,"",INDIRECT(C425&amp;"!$E$286"))</f>
        <v>#REF!</v>
      </c>
      <c r="M433" s="37" t="e">
        <f ca="1">IF(E433="","",SUM($E433:$L433))</f>
        <v>#REF!</v>
      </c>
    </row>
    <row r="434" spans="2:24" ht="14.25" customHeight="1">
      <c r="C434" s="43"/>
      <c r="D434" s="36" t="s">
        <v>91</v>
      </c>
      <c r="E434" s="53" t="e">
        <f ca="1">IF(OR(E432="",E433=""),"",ROUNDDOWN(E432*E433*24,0))</f>
        <v>#REF!</v>
      </c>
      <c r="F434" s="53" t="e">
        <f t="shared" ref="F434:L434" ca="1" si="302">IF(OR(F432="",F433=""),"",ROUNDDOWN(F432*F433*24,0))</f>
        <v>#REF!</v>
      </c>
      <c r="G434" s="53" t="e">
        <f t="shared" ca="1" si="302"/>
        <v>#REF!</v>
      </c>
      <c r="H434" s="53" t="e">
        <f t="shared" ca="1" si="302"/>
        <v>#REF!</v>
      </c>
      <c r="I434" s="53" t="e">
        <f t="shared" ca="1" si="302"/>
        <v>#REF!</v>
      </c>
      <c r="J434" s="53" t="e">
        <f t="shared" ca="1" si="302"/>
        <v>#REF!</v>
      </c>
      <c r="K434" s="53" t="e">
        <f t="shared" ca="1" si="302"/>
        <v>#REF!</v>
      </c>
      <c r="L434" s="53" t="e">
        <f t="shared" ca="1" si="302"/>
        <v>#REF!</v>
      </c>
      <c r="M434" s="123" t="e">
        <f ca="1">SUM(E434:L434)</f>
        <v>#REF!</v>
      </c>
      <c r="Q434" s="26" t="e">
        <f t="shared" ref="Q434" ca="1" si="303">IF(OR(E432="",E433=""),"", TEXT(E432,"#,###円") &amp; "×" &amp; TEXT(E433,"[h]:mm時間;@") &amp; "=" &amp; TEXT(E434,"#,###円"))</f>
        <v>#REF!</v>
      </c>
      <c r="R434" s="26" t="e">
        <f t="shared" ref="R434" ca="1" si="304">IF(OR(F432="",F433=""),"", TEXT(F432,"#,###円") &amp; "×" &amp; TEXT(F433,"[h]:mm時間;@") &amp; "=" &amp; TEXT(F434,"#,###円"))</f>
        <v>#REF!</v>
      </c>
      <c r="S434" s="26" t="e">
        <f t="shared" ref="S434" ca="1" si="305">IF(OR(G432="",G433=""),"", TEXT(G432,"#,###円") &amp; "×" &amp; TEXT(G433,"[h]:mm時間;@") &amp; "=" &amp; TEXT(G434,"#,###円"))</f>
        <v>#REF!</v>
      </c>
      <c r="T434" s="26" t="e">
        <f t="shared" ref="T434" ca="1" si="306">IF(OR(H432="",H433=""),"", TEXT(H432,"#,###円") &amp; "×" &amp; TEXT(H433,"[h]:mm時間;@") &amp; "=" &amp; TEXT(H434,"#,###円"))</f>
        <v>#REF!</v>
      </c>
      <c r="U434" s="26" t="e">
        <f t="shared" ref="U434" ca="1" si="307">IF(OR(I432="",I433=""),"", TEXT(I432,"#,###円") &amp; "×" &amp; TEXT(I433,"[h]:mm時間;@") &amp; "=" &amp; TEXT(I434,"#,###円"))</f>
        <v>#REF!</v>
      </c>
      <c r="V434" s="26" t="e">
        <f t="shared" ref="V434" ca="1" si="308">IF(OR(J432="",J433=""),"", TEXT(J432,"#,###円") &amp; "×" &amp; TEXT(J433,"[h]:mm時間;@") &amp; "=" &amp; TEXT(J434,"#,###円"))</f>
        <v>#REF!</v>
      </c>
      <c r="W434" s="26" t="e">
        <f t="shared" ref="W434" ca="1" si="309">IF(OR(K432="",K433=""),"", TEXT(K432,"#,###円") &amp; "×" &amp; TEXT(K433,"[h]:mm時間;@") &amp; "=" &amp; TEXT(K434,"#,###円"))</f>
        <v>#REF!</v>
      </c>
      <c r="X434" s="26" t="e">
        <f ca="1">IF(OR(L432="",K433=""),"", TEXT(L432,"#,###円") &amp; "×" &amp; TEXT(L433,"[h]:mm時間;@") &amp; "=" &amp; TEXT(L434,"#,###円"))</f>
        <v>#REF!</v>
      </c>
    </row>
    <row r="435" spans="2:24" ht="14.25" customHeight="1">
      <c r="C435" s="36" t="s">
        <v>74</v>
      </c>
      <c r="D435" s="46" t="s">
        <v>75</v>
      </c>
      <c r="E435" s="47"/>
      <c r="F435" s="48"/>
      <c r="G435" s="48"/>
      <c r="H435" s="48"/>
      <c r="I435" s="48"/>
      <c r="J435" s="48"/>
      <c r="K435" s="48"/>
      <c r="L435" s="47"/>
      <c r="M435" s="124">
        <f>SUM(E435:L435)</f>
        <v>0</v>
      </c>
      <c r="Q435" s="26" t="str">
        <f t="shared" ref="Q435:X435" si="310">IF(E435="",""," / 自己負担：" &amp; TEXT(E435,"#,###円")) &amp; IF(E436="",""," ※" &amp;E436)</f>
        <v/>
      </c>
      <c r="R435" s="26" t="str">
        <f t="shared" si="310"/>
        <v/>
      </c>
      <c r="S435" s="26" t="str">
        <f t="shared" si="310"/>
        <v/>
      </c>
      <c r="T435" s="26" t="str">
        <f t="shared" si="310"/>
        <v/>
      </c>
      <c r="U435" s="26" t="str">
        <f t="shared" si="310"/>
        <v/>
      </c>
      <c r="V435" s="26" t="str">
        <f t="shared" si="310"/>
        <v/>
      </c>
      <c r="W435" s="26" t="str">
        <f t="shared" si="310"/>
        <v/>
      </c>
      <c r="X435" s="26" t="str">
        <f t="shared" si="310"/>
        <v/>
      </c>
    </row>
    <row r="436" spans="2:24" ht="34.5" customHeight="1" thickBot="1">
      <c r="C436" s="49" t="s">
        <v>76</v>
      </c>
      <c r="D436" s="50" t="s">
        <v>77</v>
      </c>
      <c r="E436" s="51"/>
      <c r="F436" s="51"/>
      <c r="G436" s="51"/>
      <c r="H436" s="51"/>
      <c r="I436" s="51"/>
      <c r="J436" s="51"/>
      <c r="K436" s="51"/>
      <c r="L436" s="51"/>
      <c r="M436" s="122"/>
      <c r="O436" s="1" t="s">
        <v>78</v>
      </c>
    </row>
    <row r="437" spans="2:24" ht="14.25" customHeight="1" thickTop="1">
      <c r="C437" s="44"/>
      <c r="D437" s="38" t="s">
        <v>22</v>
      </c>
      <c r="E437" s="39" t="str">
        <f ca="1">IFERROR(IF(E434-E435=0,"",E434-E435),"")</f>
        <v/>
      </c>
      <c r="F437" s="39" t="str">
        <f t="shared" ref="F437:L437" ca="1" si="311">IFERROR(IF(F434-F435=0,"",F434-F435),"")</f>
        <v/>
      </c>
      <c r="G437" s="39" t="str">
        <f t="shared" ca="1" si="311"/>
        <v/>
      </c>
      <c r="H437" s="39" t="str">
        <f t="shared" ca="1" si="311"/>
        <v/>
      </c>
      <c r="I437" s="39" t="str">
        <f t="shared" ca="1" si="311"/>
        <v/>
      </c>
      <c r="J437" s="39" t="str">
        <f t="shared" ca="1" si="311"/>
        <v/>
      </c>
      <c r="K437" s="39" t="str">
        <f t="shared" ca="1" si="311"/>
        <v/>
      </c>
      <c r="L437" s="121" t="str">
        <f t="shared" ca="1" si="311"/>
        <v/>
      </c>
      <c r="M437" s="39" t="str">
        <f ca="1">IF(E437="","",SUM(E437:L437))</f>
        <v/>
      </c>
      <c r="Q437" s="56" t="e">
        <f ca="1">Q434&amp;Q435</f>
        <v>#REF!</v>
      </c>
      <c r="R437" s="56" t="e">
        <f t="shared" ref="R437:X437" ca="1" si="312">R434&amp;R435</f>
        <v>#REF!</v>
      </c>
      <c r="S437" s="56" t="e">
        <f t="shared" ca="1" si="312"/>
        <v>#REF!</v>
      </c>
      <c r="T437" s="56" t="e">
        <f t="shared" ca="1" si="312"/>
        <v>#REF!</v>
      </c>
      <c r="U437" s="56" t="e">
        <f t="shared" ca="1" si="312"/>
        <v>#REF!</v>
      </c>
      <c r="V437" s="56" t="e">
        <f t="shared" ca="1" si="312"/>
        <v>#REF!</v>
      </c>
      <c r="W437" s="56" t="e">
        <f t="shared" ca="1" si="312"/>
        <v>#REF!</v>
      </c>
      <c r="X437" s="56" t="e">
        <f t="shared" ca="1" si="312"/>
        <v>#REF!</v>
      </c>
    </row>
    <row r="438" spans="2:24" ht="15" thickBot="1">
      <c r="B438" s="32"/>
      <c r="C438" s="32"/>
      <c r="D438" s="32"/>
      <c r="E438" s="32"/>
      <c r="F438" s="32"/>
      <c r="G438" s="32"/>
      <c r="H438" s="32"/>
      <c r="I438" s="32"/>
      <c r="J438" s="32"/>
      <c r="K438" s="32"/>
      <c r="L438" s="32"/>
      <c r="M438" s="32"/>
    </row>
    <row r="439" spans="2:24">
      <c r="Q439" s="1" t="s">
        <v>88</v>
      </c>
      <c r="R439" s="1" t="s">
        <v>89</v>
      </c>
      <c r="S439" s="1" t="s">
        <v>90</v>
      </c>
    </row>
    <row r="440" spans="2:24" ht="14.25" customHeight="1">
      <c r="B440" s="45">
        <f>B425+1</f>
        <v>30</v>
      </c>
      <c r="C440" s="35" t="str">
        <f>HYPERLINK("#日誌"&amp;B440&amp;"!B10","日誌"&amp;B440)</f>
        <v>日誌30</v>
      </c>
      <c r="D440" s="127" t="s">
        <v>106</v>
      </c>
      <c r="E440" s="130"/>
      <c r="F440" s="127" t="s">
        <v>73</v>
      </c>
      <c r="G440" s="52"/>
      <c r="H440" s="127" t="s">
        <v>83</v>
      </c>
      <c r="I440" s="25"/>
      <c r="J440" s="127" t="s">
        <v>15</v>
      </c>
      <c r="K440" s="25"/>
      <c r="M440" s="54" t="str">
        <f>HYPERLINK("#①人件費!C"&amp;9*B440,"経費支出管理表へ")</f>
        <v>経費支出管理表へ</v>
      </c>
      <c r="O440" s="125" t="str">
        <f>IF(AND(G440="健保等級適用者以外の者（Ｂ）",OR(I440="日額",I440="時給")),"健保等級適用者以外の者（Ｂ）かつ給与形態が「"&amp;I440&amp;"」の場合、等級単価を適用しません。補助金事務局へお問い合わせ頂き、個別単価を適用してください。","")</f>
        <v/>
      </c>
      <c r="Q440" s="1" t="str">
        <f>IF(G440="","×","○")</f>
        <v>×</v>
      </c>
      <c r="R440" s="1" t="str">
        <f>IF(G440="健保等級適用者（Ａ）","○",IF(AND(G440="健保等級適用者以外の者（Ｂ）",I440=""),"×",IF(OR(I440="年額",I440="月額"),"○","")))</f>
        <v/>
      </c>
      <c r="S440" s="1" t="str">
        <f>IF(AND(G440="健保等級適用者（Ａ）",K440=""),"×","○")</f>
        <v>○</v>
      </c>
    </row>
    <row r="441" spans="2:24" ht="14.25" customHeight="1">
      <c r="C441" s="95"/>
      <c r="D441" s="94"/>
      <c r="F441" s="127" t="s">
        <v>115</v>
      </c>
      <c r="G441" s="25"/>
      <c r="H441" s="127" t="s">
        <v>116</v>
      </c>
      <c r="I441" s="25"/>
    </row>
    <row r="442" spans="2:24" ht="7.5" customHeight="1">
      <c r="C442" s="26"/>
      <c r="D442" s="26"/>
      <c r="E442" s="26"/>
      <c r="F442" s="26"/>
      <c r="G442" s="34" t="e">
        <f>VLOOKUP(G441,リスト!F:G,2,FALSE)</f>
        <v>#N/A</v>
      </c>
      <c r="H442" s="26"/>
      <c r="I442" s="34"/>
      <c r="J442" s="26"/>
      <c r="K442" s="26"/>
      <c r="L442" s="26"/>
      <c r="M442" s="26"/>
    </row>
    <row r="443" spans="2:24" ht="14.25" customHeight="1">
      <c r="C443" s="40"/>
      <c r="D443" s="111"/>
      <c r="E443" s="112" t="s">
        <v>42</v>
      </c>
      <c r="F443" s="112" t="s">
        <v>43</v>
      </c>
      <c r="G443" s="112" t="s">
        <v>44</v>
      </c>
      <c r="H443" s="112" t="s">
        <v>45</v>
      </c>
      <c r="I443" s="112" t="s">
        <v>46</v>
      </c>
      <c r="J443" s="112" t="s">
        <v>47</v>
      </c>
      <c r="K443" s="112" t="s">
        <v>48</v>
      </c>
      <c r="L443" s="112" t="s">
        <v>49</v>
      </c>
      <c r="M443" s="113" t="s">
        <v>11</v>
      </c>
      <c r="Q443" s="112" t="s">
        <v>42</v>
      </c>
      <c r="R443" s="112" t="s">
        <v>43</v>
      </c>
      <c r="S443" s="112" t="s">
        <v>44</v>
      </c>
      <c r="T443" s="112" t="s">
        <v>45</v>
      </c>
      <c r="U443" s="112" t="s">
        <v>46</v>
      </c>
      <c r="V443" s="112" t="s">
        <v>47</v>
      </c>
      <c r="W443" s="112" t="s">
        <v>48</v>
      </c>
      <c r="X443" s="112" t="s">
        <v>49</v>
      </c>
    </row>
    <row r="444" spans="2:24" ht="14.25" customHeight="1">
      <c r="C444" s="27" t="s">
        <v>17</v>
      </c>
      <c r="D444" s="28"/>
      <c r="E444" s="29" t="e" cm="1">
        <f t="array" aca="1" ref="E444" ca="1">IF(INDIRECT(C440&amp;"!$E$41")=0,"",COUNT(INDIRECT(C440&amp;"!$E$10:$E$40")))</f>
        <v>#REF!</v>
      </c>
      <c r="F444" s="29" t="e" cm="1">
        <f t="array" aca="1" ref="F444" ca="1">IF(INDIRECT(C440&amp;"!$E$76")=0,"",COUNT(INDIRECT(C440&amp;"!$E$45:$E$75")))</f>
        <v>#REF!</v>
      </c>
      <c r="G444" s="29" t="e" cm="1">
        <f t="array" aca="1" ref="G444" ca="1">IF(INDIRECT(C440&amp;"!$E$111")=0,"",COUNT(INDIRECT(C440&amp;"!$E$80:$E$110")))</f>
        <v>#REF!</v>
      </c>
      <c r="H444" s="29" t="e" cm="1">
        <f t="array" aca="1" ref="H444" ca="1">IF(INDIRECT(C440&amp;"!$E$146")=0,"",COUNT(INDIRECT(C440&amp;"!$E$115:$E$145")))</f>
        <v>#REF!</v>
      </c>
      <c r="I444" s="29" t="e" cm="1">
        <f t="array" aca="1" ref="I444" ca="1">IF(INDIRECT(C440&amp;"!$E$181")=0,"",COUNT(INDIRECT(C440&amp;"!$E$150:$E$180")))</f>
        <v>#REF!</v>
      </c>
      <c r="J444" s="29" t="e" cm="1">
        <f t="array" aca="1" ref="J444" ca="1">IF(INDIRECT(C440&amp;"!$E$216")=0,"",COUNT(INDIRECT(C440&amp;"!$E$185:$E$215")))</f>
        <v>#REF!</v>
      </c>
      <c r="K444" s="29" t="e" cm="1">
        <f t="array" aca="1" ref="K444" ca="1">IF(INDIRECT(C440&amp;"!$E$251")=0,"",COUNT(INDIRECT(C440&amp;"!$E$220:$E$250")))</f>
        <v>#REF!</v>
      </c>
      <c r="L444" s="116" t="e" cm="1">
        <f t="array" aca="1" ref="L444" ca="1">IF(INDIRECT(C440&amp;"!$E$286")=0,"",COUNT(INDIRECT(C440&amp;"!$E$255:$E$285")))</f>
        <v>#REF!</v>
      </c>
      <c r="M444" s="29" t="e">
        <f ca="1">IF($E$9="","",SUM($E444:$L444))</f>
        <v>#REF!</v>
      </c>
      <c r="O444" s="132" t="s">
        <v>145</v>
      </c>
      <c r="Q444" s="55" t="e" cm="1">
        <f t="array" aca="1" ref="Q444" ca="1">INDIRECT(C440&amp;"!A" &amp; MIN(_xlfn._xlws.FILTER(ROW(INDIRECT(C440&amp;"!$B$10:$B$40")),INDIRECT(C440&amp;"!$B$10:$B$40")&lt;&gt;"")))</f>
        <v>#REF!</v>
      </c>
      <c r="R444" s="55" t="e" cm="1">
        <f t="array" aca="1" ref="R444" ca="1">INDIRECT(C440&amp;"!A"&amp;MIN(_xlfn._xlws.FILTER(ROW(INDIRECT(C440&amp;"!$B$45:$B$75")),INDIRECT(C440&amp;"!$B$45:$B$75")&lt;&gt;"")))</f>
        <v>#REF!</v>
      </c>
      <c r="S444" s="55" t="e" cm="1">
        <f t="array" aca="1" ref="S444" ca="1">INDIRECT(C440&amp;"!A"&amp;MIN(_xlfn._xlws.FILTER(ROW(INDIRECT(C440&amp;"!$B$80:$B$110")),INDIRECT(C440&amp;"!$B$80:$B$110")&lt;&gt;"")))</f>
        <v>#REF!</v>
      </c>
      <c r="T444" s="55" t="e" cm="1">
        <f t="array" aca="1" ref="T444" ca="1">INDIRECT(C440&amp;"!A" &amp; MIN(_xlfn._xlws.FILTER(ROW(INDIRECT(C440&amp;"!$B$115:$B$145")),INDIRECT(C440&amp;"!$B$115:$B$145")&lt;&gt;"")))</f>
        <v>#REF!</v>
      </c>
      <c r="U444" s="55" t="e" cm="1">
        <f t="array" aca="1" ref="U444" ca="1">INDIRECT(C440&amp;"!A" &amp; MIN(_xlfn._xlws.FILTER(ROW(INDIRECT(C440&amp;"!$B$150:$B$180")),INDIRECT(C440&amp;"!$B$150:$B$180")&lt;&gt;"")))</f>
        <v>#REF!</v>
      </c>
      <c r="V444" s="55" t="e" cm="1">
        <f t="array" aca="1" ref="V444" ca="1">INDIRECT(C440&amp;"!A" &amp; MIN(_xlfn._xlws.FILTER(ROW(INDIRECT(C440&amp;"!$B$185:$B$215")),INDIRECT(C440&amp;"!$B$185:$B$215")&lt;&gt;"")))</f>
        <v>#REF!</v>
      </c>
      <c r="W444" s="55" t="e" cm="1">
        <f t="array" aca="1" ref="W444" ca="1">INDIRECT(C440&amp;"!A" &amp; MIN(_xlfn._xlws.FILTER(ROW(INDIRECT(C440&amp;"!$B$220:$B$250")),INDIRECT(C440&amp;"!$B$220:$B$250")&lt;&gt;"")))</f>
        <v>#REF!</v>
      </c>
      <c r="X444" s="55" t="e" cm="1">
        <f t="array" aca="1" ref="X444" ca="1">INDIRECT(C440&amp;"!A" &amp; MIN(_xlfn._xlws.FILTER(ROW(INDIRECT(C440&amp;"!$B$255:$B$285")),INDIRECT(C440&amp;"!$B$255:$B$285")&lt;&gt;"")))</f>
        <v>#REF!</v>
      </c>
    </row>
    <row r="445" spans="2:24" ht="14.25" customHeight="1">
      <c r="C445" s="36" t="s">
        <v>18</v>
      </c>
      <c r="D445" s="30" t="str">
        <f>IF(G440="健保等級適用者（Ａ）","報酬月額","月給")</f>
        <v>月給</v>
      </c>
      <c r="E445" s="24"/>
      <c r="F445" s="24"/>
      <c r="G445" s="24"/>
      <c r="H445" s="24"/>
      <c r="I445" s="24"/>
      <c r="J445" s="24"/>
      <c r="K445" s="24"/>
      <c r="L445" s="117"/>
      <c r="M445" s="122"/>
    </row>
    <row r="446" spans="2:24" ht="14.25" customHeight="1">
      <c r="C446" s="42"/>
      <c r="D446" s="30" t="s">
        <v>68</v>
      </c>
      <c r="E446" s="75" t="str">
        <f ca="1">IF(E447="","",IF(G440="健保等級適用者（Ａ）",IF(K440="年1～3回",MATCH(E447,等級単価一覧!G:G,0),MATCH(E447,等級単価一覧!F:F,0)),MATCH(E447,等級単価一覧!L:L,0))-10)</f>
        <v/>
      </c>
      <c r="F446" s="75" t="str">
        <f ca="1">IF(F447="","",IF(G440="健保等級適用者（Ａ）",IF(K440="年1～3回",MATCH(F447,等級単価一覧!G:G,0),MATCH(F447,等級単価一覧!F:F,0)),MATCH(F447,等級単価一覧!L:L,0))-10)</f>
        <v/>
      </c>
      <c r="G446" s="75" t="str">
        <f ca="1">IF(G447="","",IF(G440="健保等級適用者（Ａ）",IF(K440="年1～3回",MATCH(G447,等級単価一覧!G:G,0),MATCH(G447,等級単価一覧!F:F,0)),MATCH(G447,等級単価一覧!L:L,0))-10)</f>
        <v/>
      </c>
      <c r="H446" s="75" t="str">
        <f ca="1">IF(H447="","",IF(G440="健保等級適用者（Ａ）",IF(K440="年1～3回",MATCH(H447,等級単価一覧!G:G,0),MATCH(H447,等級単価一覧!F:F,0)),MATCH(H447,等級単価一覧!L:L,0))-10)</f>
        <v/>
      </c>
      <c r="I446" s="75" t="str">
        <f ca="1">IF(I447="","",IF(G440="健保等級適用者（Ａ）",IF(K440="年1～3回",MATCH(I447,等級単価一覧!G:G,0),MATCH(I447,等級単価一覧!F:F,0)),MATCH(I447,等級単価一覧!L:L,0))-10)</f>
        <v/>
      </c>
      <c r="J446" s="75" t="str">
        <f ca="1">IF(J447="","",IF(G440="健保等級適用者（Ａ）",IF(K440="年1～3回",MATCH(J447,等級単価一覧!G:G,0),MATCH(J447,等級単価一覧!F:F,0)),MATCH(J447,等級単価一覧!L:L,0))-10)</f>
        <v/>
      </c>
      <c r="K446" s="75" t="str">
        <f ca="1">IF(K447="","",IF(G440="健保等級適用者（Ａ）",IF(K440="年1～3回",MATCH(K447,等級単価一覧!G:G,0),MATCH(K447,等級単価一覧!F:F,0)),MATCH(K447,等級単価一覧!L:L,0))-10)</f>
        <v/>
      </c>
      <c r="L446" s="118" t="str">
        <f ca="1">IF(L447="","",IF(G440="健保等級適用者（Ａ）",IF(K440="年1～3回",MATCH(L447,等級単価一覧!G:G,0),MATCH(L447,等級単価一覧!F:F,0)),MATCH(L447,等級単価一覧!L:L,0))-10)</f>
        <v/>
      </c>
      <c r="M446" s="122"/>
    </row>
    <row r="447" spans="2:24" ht="14.25" customHeight="1">
      <c r="C447" s="42"/>
      <c r="D447" s="23" t="s">
        <v>20</v>
      </c>
      <c r="E447" s="41" t="str" cm="1">
        <f t="array" aca="1" ref="E447" ca="1">IF(AND(Q440="○",R440="○",S440="○"),IFERROR(IF(G440="健保等級適用者（Ａ）",IF(K440="年1～3回",VLOOKUP(E445,等級単価一覧!$B$11:$G$60,6,FALSE),VLOOKUP(E445,等級単価一覧!$B$11:$G$60,5,FALSE)),INDIRECT("等級単価一覧!L"&amp;MATCH(MAX(_xlfn._xlws.FILTER(等級単価一覧!$H$11:$H$60,等級単価一覧!$H$11:$H$60&lt;=E445)),等級単価一覧!H:H,0))),""),"")</f>
        <v/>
      </c>
      <c r="F447" s="41" t="str" cm="1">
        <f t="array" aca="1" ref="F447" ca="1">IF(AND(Q440="○",R440="○",S440="○"),IFERROR(IF(G440="健保等級適用者（Ａ）",IF(K440="年1～3回",VLOOKUP(F445,等級単価一覧!$B$11:$G$60,6,FALSE),VLOOKUP(F445,等級単価一覧!$B$11:$G$60,5,FALSE)),INDIRECT("等級単価一覧!L"&amp;MATCH(MAX(_xlfn._xlws.FILTER(等級単価一覧!$H$11:$H$60,等級単価一覧!$H$11:$H$60&lt;=F445)),等級単価一覧!H:H,0))),""),"")</f>
        <v/>
      </c>
      <c r="G447" s="41" t="str" cm="1">
        <f t="array" aca="1" ref="G447" ca="1">IF(AND(Q440="○",R440="○",S440="○"),IFERROR(IF(G440="健保等級適用者（Ａ）",IF(K440="年1～3回",VLOOKUP(G445,等級単価一覧!$B$11:$G$60,6,FALSE),VLOOKUP(G445,等級単価一覧!$B$11:$G$60,5,FALSE)),INDIRECT("等級単価一覧!L"&amp;MATCH(MAX(_xlfn._xlws.FILTER(等級単価一覧!$H$11:$H$60,等級単価一覧!$H$11:$H$60&lt;=G445)),等級単価一覧!H:H,0))),""),"")</f>
        <v/>
      </c>
      <c r="H447" s="41" t="str" cm="1">
        <f t="array" aca="1" ref="H447" ca="1">IF(AND(Q440="○",R440="○",S440="○"),IFERROR(IF(G440="健保等級適用者（Ａ）",IF(K440="年1～3回",VLOOKUP(H445,等級単価一覧!$B$11:$G$60,6,FALSE),VLOOKUP(H445,等級単価一覧!$B$11:$G$60,5,FALSE)),INDIRECT("等級単価一覧!L"&amp;MATCH(MAX(_xlfn._xlws.FILTER(等級単価一覧!$H$11:$H$60,等級単価一覧!$H$11:$H$60&lt;=H445)),等級単価一覧!H:H,0))),""),"")</f>
        <v/>
      </c>
      <c r="I447" s="41" t="str" cm="1">
        <f t="array" aca="1" ref="I447" ca="1">IF(AND(Q440="○",R440="○",S440="○"),IFERROR(IF(G440="健保等級適用者（Ａ）",IF(K440="年1～3回",VLOOKUP(I445,等級単価一覧!$B$11:$G$60,6,FALSE),VLOOKUP(I445,等級単価一覧!$B$11:$G$60,5,FALSE)),INDIRECT("等級単価一覧!L"&amp;MATCH(MAX(_xlfn._xlws.FILTER(等級単価一覧!$H$11:$H$60,等級単価一覧!$H$11:$H$60&lt;=I445)),等級単価一覧!H:H,0))),""),"")</f>
        <v/>
      </c>
      <c r="J447" s="41" t="str" cm="1">
        <f t="array" aca="1" ref="J447" ca="1">IF(AND(Q440="○",R440="○",S440="○"),IFERROR(IF(G440="健保等級適用者（Ａ）",IF(K440="年1～3回",VLOOKUP(J445,等級単価一覧!$B$11:$G$60,6,FALSE),VLOOKUP(J445,等級単価一覧!$B$11:$G$60,5,FALSE)),INDIRECT("等級単価一覧!L"&amp;MATCH(MAX(_xlfn._xlws.FILTER(等級単価一覧!$H$11:$H$60,等級単価一覧!$H$11:$H$60&lt;=J445)),等級単価一覧!H:H,0))),""),"")</f>
        <v/>
      </c>
      <c r="K447" s="41" t="str" cm="1">
        <f t="array" aca="1" ref="K447" ca="1">IF(AND(Q440="○",R440="○",S440="○"),IFERROR(IF(G440="健保等級適用者（Ａ）",IF(K440="年1～3回",VLOOKUP(K445,等級単価一覧!$B$11:$G$60,6,FALSE),VLOOKUP(K445,等級単価一覧!$B$11:$G$60,5,FALSE)),INDIRECT("等級単価一覧!L"&amp;MATCH(MAX(_xlfn._xlws.FILTER(等級単価一覧!$H$11:$H$60,等級単価一覧!$H$11:$H$60&lt;=K445)),等級単価一覧!H:H,0))),""),"")</f>
        <v/>
      </c>
      <c r="L447" s="119" t="str" cm="1">
        <f t="array" aca="1" ref="L447" ca="1">IF(AND(Q440="○",R440="○",S440="○"),IFERROR(IF(G440="健保等級適用者（Ａ）",IF(K440="年1～3回",VLOOKUP(L445,等級単価一覧!$B$11:$G$60,6,FALSE),VLOOKUP(L445,等級単価一覧!$B$11:$G$60,5,FALSE)),INDIRECT("等級単価一覧!L"&amp;MATCH(MAX(_xlfn._xlws.FILTER(等級単価一覧!$H$11:$H$60,等級単価一覧!$H$11:$H$60&lt;=L445)),等級単価一覧!H:H,0))),""),"")</f>
        <v/>
      </c>
      <c r="M447" s="122"/>
    </row>
    <row r="448" spans="2:24" ht="14.25" customHeight="1">
      <c r="C448" s="43"/>
      <c r="D448" s="36" t="s">
        <v>21</v>
      </c>
      <c r="E448" s="37" t="e" cm="1">
        <f t="array" aca="1" ref="E448" ca="1">IF(INDIRECT(C440&amp;"!$E$41")=0,"",INDIRECT(C440&amp;"!$E$41"))</f>
        <v>#REF!</v>
      </c>
      <c r="F448" s="37" t="e" cm="1">
        <f t="array" aca="1" ref="F448" ca="1">IF(INDIRECT(C440&amp;"!$E$76")=0,"",INDIRECT(C440&amp;"!$E$76"))</f>
        <v>#REF!</v>
      </c>
      <c r="G448" s="37" t="e" cm="1">
        <f t="array" aca="1" ref="G448" ca="1">IF(INDIRECT(C440&amp;"!$E$111")=0,"",INDIRECT(C440&amp;"!$E$111"))</f>
        <v>#REF!</v>
      </c>
      <c r="H448" s="37" t="e" cm="1">
        <f t="array" aca="1" ref="H448" ca="1">IF(INDIRECT(C440&amp;"!$E$146")=0,"",INDIRECT(C440&amp;"!$E$146"))</f>
        <v>#REF!</v>
      </c>
      <c r="I448" s="37" t="e" cm="1">
        <f t="array" aca="1" ref="I448" ca="1">IF(INDIRECT(C440&amp;"!$E$181")=0,"",INDIRECT(C440&amp;"!$E$181"))</f>
        <v>#REF!</v>
      </c>
      <c r="J448" s="37" t="e" cm="1">
        <f t="array" aca="1" ref="J448" ca="1">IF(INDIRECT(C440&amp;"!$E$216")=0,"",INDIRECT(C440&amp;"!$E$216"))</f>
        <v>#REF!</v>
      </c>
      <c r="K448" s="37" t="e" cm="1">
        <f t="array" aca="1" ref="K448" ca="1">IF(INDIRECT(C440&amp;"!$E$251")=0,"",INDIRECT(C440&amp;"!$E$251"))</f>
        <v>#REF!</v>
      </c>
      <c r="L448" s="120" t="e" cm="1">
        <f t="array" aca="1" ref="L448" ca="1">IF(INDIRECT(C440&amp;"!$E$286")=0,"",INDIRECT(C440&amp;"!$E$286"))</f>
        <v>#REF!</v>
      </c>
      <c r="M448" s="37" t="e">
        <f ca="1">IF(E448="","",SUM($E448:$L448))</f>
        <v>#REF!</v>
      </c>
    </row>
    <row r="449" spans="2:24" ht="14.25" customHeight="1">
      <c r="C449" s="43"/>
      <c r="D449" s="36" t="s">
        <v>91</v>
      </c>
      <c r="E449" s="53" t="e">
        <f ca="1">IF(OR(E447="",E448=""),"",ROUNDDOWN(E447*E448*24,0))</f>
        <v>#REF!</v>
      </c>
      <c r="F449" s="53" t="e">
        <f t="shared" ref="F449:L449" ca="1" si="313">IF(OR(F447="",F448=""),"",ROUNDDOWN(F447*F448*24,0))</f>
        <v>#REF!</v>
      </c>
      <c r="G449" s="53" t="e">
        <f t="shared" ca="1" si="313"/>
        <v>#REF!</v>
      </c>
      <c r="H449" s="53" t="e">
        <f t="shared" ca="1" si="313"/>
        <v>#REF!</v>
      </c>
      <c r="I449" s="53" t="e">
        <f t="shared" ca="1" si="313"/>
        <v>#REF!</v>
      </c>
      <c r="J449" s="53" t="e">
        <f t="shared" ca="1" si="313"/>
        <v>#REF!</v>
      </c>
      <c r="K449" s="53" t="e">
        <f t="shared" ca="1" si="313"/>
        <v>#REF!</v>
      </c>
      <c r="L449" s="53" t="e">
        <f t="shared" ca="1" si="313"/>
        <v>#REF!</v>
      </c>
      <c r="M449" s="123" t="e">
        <f ca="1">SUM(E449:L449)</f>
        <v>#REF!</v>
      </c>
      <c r="Q449" s="26" t="e">
        <f t="shared" ref="Q449" ca="1" si="314">IF(OR(E447="",E448=""),"", TEXT(E447,"#,###円") &amp; "×" &amp; TEXT(E448,"[h]:mm時間;@") &amp; "=" &amp; TEXT(E449,"#,###円"))</f>
        <v>#REF!</v>
      </c>
      <c r="R449" s="26" t="e">
        <f t="shared" ref="R449" ca="1" si="315">IF(OR(F447="",F448=""),"", TEXT(F447,"#,###円") &amp; "×" &amp; TEXT(F448,"[h]:mm時間;@") &amp; "=" &amp; TEXT(F449,"#,###円"))</f>
        <v>#REF!</v>
      </c>
      <c r="S449" s="26" t="e">
        <f t="shared" ref="S449" ca="1" si="316">IF(OR(G447="",G448=""),"", TEXT(G447,"#,###円") &amp; "×" &amp; TEXT(G448,"[h]:mm時間;@") &amp; "=" &amp; TEXT(G449,"#,###円"))</f>
        <v>#REF!</v>
      </c>
      <c r="T449" s="26" t="e">
        <f t="shared" ref="T449" ca="1" si="317">IF(OR(H447="",H448=""),"", TEXT(H447,"#,###円") &amp; "×" &amp; TEXT(H448,"[h]:mm時間;@") &amp; "=" &amp; TEXT(H449,"#,###円"))</f>
        <v>#REF!</v>
      </c>
      <c r="U449" s="26" t="e">
        <f t="shared" ref="U449" ca="1" si="318">IF(OR(I447="",I448=""),"", TEXT(I447,"#,###円") &amp; "×" &amp; TEXT(I448,"[h]:mm時間;@") &amp; "=" &amp; TEXT(I449,"#,###円"))</f>
        <v>#REF!</v>
      </c>
      <c r="V449" s="26" t="e">
        <f t="shared" ref="V449" ca="1" si="319">IF(OR(J447="",J448=""),"", TEXT(J447,"#,###円") &amp; "×" &amp; TEXT(J448,"[h]:mm時間;@") &amp; "=" &amp; TEXT(J449,"#,###円"))</f>
        <v>#REF!</v>
      </c>
      <c r="W449" s="26" t="e">
        <f t="shared" ref="W449" ca="1" si="320">IF(OR(K447="",K448=""),"", TEXT(K447,"#,###円") &amp; "×" &amp; TEXT(K448,"[h]:mm時間;@") &amp; "=" &amp; TEXT(K449,"#,###円"))</f>
        <v>#REF!</v>
      </c>
      <c r="X449" s="26" t="e">
        <f ca="1">IF(OR(L447="",K448=""),"", TEXT(L447,"#,###円") &amp; "×" &amp; TEXT(L448,"[h]:mm時間;@") &amp; "=" &amp; TEXT(L449,"#,###円"))</f>
        <v>#REF!</v>
      </c>
    </row>
    <row r="450" spans="2:24" ht="14.25" customHeight="1">
      <c r="C450" s="36" t="s">
        <v>74</v>
      </c>
      <c r="D450" s="46" t="s">
        <v>75</v>
      </c>
      <c r="E450" s="47"/>
      <c r="F450" s="48"/>
      <c r="G450" s="48"/>
      <c r="H450" s="48"/>
      <c r="I450" s="48"/>
      <c r="J450" s="48"/>
      <c r="K450" s="48"/>
      <c r="L450" s="47"/>
      <c r="M450" s="124">
        <f>SUM(E450:L450)</f>
        <v>0</v>
      </c>
      <c r="Q450" s="26" t="str">
        <f t="shared" ref="Q450:X450" si="321">IF(E450="",""," / 自己負担：" &amp; TEXT(E450,"#,###円")) &amp; IF(E451="",""," ※" &amp;E451)</f>
        <v/>
      </c>
      <c r="R450" s="26" t="str">
        <f t="shared" si="321"/>
        <v/>
      </c>
      <c r="S450" s="26" t="str">
        <f t="shared" si="321"/>
        <v/>
      </c>
      <c r="T450" s="26" t="str">
        <f t="shared" si="321"/>
        <v/>
      </c>
      <c r="U450" s="26" t="str">
        <f t="shared" si="321"/>
        <v/>
      </c>
      <c r="V450" s="26" t="str">
        <f t="shared" si="321"/>
        <v/>
      </c>
      <c r="W450" s="26" t="str">
        <f t="shared" si="321"/>
        <v/>
      </c>
      <c r="X450" s="26" t="str">
        <f t="shared" si="321"/>
        <v/>
      </c>
    </row>
    <row r="451" spans="2:24" ht="34.5" customHeight="1" thickBot="1">
      <c r="C451" s="49" t="s">
        <v>76</v>
      </c>
      <c r="D451" s="50" t="s">
        <v>77</v>
      </c>
      <c r="E451" s="51"/>
      <c r="F451" s="51"/>
      <c r="G451" s="51"/>
      <c r="H451" s="51"/>
      <c r="I451" s="51"/>
      <c r="J451" s="51"/>
      <c r="K451" s="51"/>
      <c r="L451" s="51"/>
      <c r="M451" s="122"/>
      <c r="O451" s="1" t="s">
        <v>78</v>
      </c>
    </row>
    <row r="452" spans="2:24" ht="14.25" customHeight="1" thickTop="1">
      <c r="C452" s="44"/>
      <c r="D452" s="38" t="s">
        <v>22</v>
      </c>
      <c r="E452" s="39" t="str">
        <f ca="1">IFERROR(IF(E449-E450=0,"",E449-E450),"")</f>
        <v/>
      </c>
      <c r="F452" s="39" t="str">
        <f t="shared" ref="F452:L452" ca="1" si="322">IFERROR(IF(F449-F450=0,"",F449-F450),"")</f>
        <v/>
      </c>
      <c r="G452" s="39" t="str">
        <f t="shared" ca="1" si="322"/>
        <v/>
      </c>
      <c r="H452" s="39" t="str">
        <f t="shared" ca="1" si="322"/>
        <v/>
      </c>
      <c r="I452" s="39" t="str">
        <f t="shared" ca="1" si="322"/>
        <v/>
      </c>
      <c r="J452" s="39" t="str">
        <f t="shared" ca="1" si="322"/>
        <v/>
      </c>
      <c r="K452" s="39" t="str">
        <f t="shared" ca="1" si="322"/>
        <v/>
      </c>
      <c r="L452" s="121" t="str">
        <f t="shared" ca="1" si="322"/>
        <v/>
      </c>
      <c r="M452" s="39" t="str">
        <f ca="1">IF(E452="","",SUM(E452:L452))</f>
        <v/>
      </c>
      <c r="Q452" s="56" t="e">
        <f ca="1">Q449&amp;Q450</f>
        <v>#REF!</v>
      </c>
      <c r="R452" s="56" t="e">
        <f t="shared" ref="R452:X452" ca="1" si="323">R449&amp;R450</f>
        <v>#REF!</v>
      </c>
      <c r="S452" s="56" t="e">
        <f t="shared" ca="1" si="323"/>
        <v>#REF!</v>
      </c>
      <c r="T452" s="56" t="e">
        <f t="shared" ca="1" si="323"/>
        <v>#REF!</v>
      </c>
      <c r="U452" s="56" t="e">
        <f t="shared" ca="1" si="323"/>
        <v>#REF!</v>
      </c>
      <c r="V452" s="56" t="e">
        <f t="shared" ca="1" si="323"/>
        <v>#REF!</v>
      </c>
      <c r="W452" s="56" t="e">
        <f t="shared" ca="1" si="323"/>
        <v>#REF!</v>
      </c>
      <c r="X452" s="56" t="e">
        <f t="shared" ca="1" si="323"/>
        <v>#REF!</v>
      </c>
    </row>
    <row r="453" spans="2:24" ht="15" thickBot="1">
      <c r="B453" s="32"/>
      <c r="C453" s="32"/>
      <c r="D453" s="32"/>
      <c r="E453" s="32"/>
      <c r="F453" s="32"/>
      <c r="G453" s="32"/>
      <c r="H453" s="32"/>
      <c r="I453" s="32"/>
      <c r="J453" s="32"/>
      <c r="K453" s="32"/>
      <c r="L453" s="32"/>
      <c r="M453" s="32"/>
    </row>
    <row r="454" spans="2:24">
      <c r="Q454" s="1" t="s">
        <v>88</v>
      </c>
      <c r="R454" s="1" t="s">
        <v>89</v>
      </c>
      <c r="S454" s="1" t="s">
        <v>90</v>
      </c>
    </row>
    <row r="455" spans="2:24" ht="14.25" customHeight="1">
      <c r="B455" s="45">
        <f>B440+1</f>
        <v>31</v>
      </c>
      <c r="C455" s="35" t="str">
        <f>HYPERLINK("#日誌"&amp;B455&amp;"!B10","日誌"&amp;B455)</f>
        <v>日誌31</v>
      </c>
      <c r="D455" s="127" t="s">
        <v>106</v>
      </c>
      <c r="E455" s="130"/>
      <c r="F455" s="127" t="s">
        <v>73</v>
      </c>
      <c r="G455" s="52"/>
      <c r="H455" s="127" t="s">
        <v>83</v>
      </c>
      <c r="I455" s="25"/>
      <c r="J455" s="127" t="s">
        <v>15</v>
      </c>
      <c r="K455" s="25"/>
      <c r="M455" s="54" t="str">
        <f>HYPERLINK("#①人件費!C"&amp;9*B455,"経費支出管理表へ")</f>
        <v>経費支出管理表へ</v>
      </c>
      <c r="O455" s="125" t="str">
        <f>IF(AND(G455="健保等級適用者以外の者（Ｂ）",OR(I455="日額",I455="時給")),"健保等級適用者以外の者（Ｂ）かつ給与形態が「"&amp;I455&amp;"」の場合、等級単価を適用しません。補助金事務局へお問い合わせ頂き、個別単価を適用してください。","")</f>
        <v/>
      </c>
      <c r="Q455" s="1" t="str">
        <f>IF(G455="","×","○")</f>
        <v>×</v>
      </c>
      <c r="R455" s="1" t="str">
        <f>IF(G455="健保等級適用者（Ａ）","○",IF(AND(G455="健保等級適用者以外の者（Ｂ）",I455=""),"×",IF(OR(I455="年額",I455="月額"),"○","")))</f>
        <v/>
      </c>
      <c r="S455" s="1" t="str">
        <f>IF(AND(G455="健保等級適用者（Ａ）",K455=""),"×","○")</f>
        <v>○</v>
      </c>
    </row>
    <row r="456" spans="2:24" ht="14.25" customHeight="1">
      <c r="C456" s="95"/>
      <c r="D456" s="94"/>
      <c r="F456" s="127" t="s">
        <v>115</v>
      </c>
      <c r="G456" s="25"/>
      <c r="H456" s="127" t="s">
        <v>116</v>
      </c>
      <c r="I456" s="25"/>
    </row>
    <row r="457" spans="2:24" ht="7.5" customHeight="1">
      <c r="C457" s="26"/>
      <c r="D457" s="26"/>
      <c r="E457" s="26"/>
      <c r="F457" s="26"/>
      <c r="G457" s="34" t="e">
        <f>VLOOKUP(G456,リスト!F:G,2,FALSE)</f>
        <v>#N/A</v>
      </c>
      <c r="H457" s="26"/>
      <c r="I457" s="34"/>
      <c r="J457" s="26"/>
      <c r="K457" s="26"/>
      <c r="L457" s="26"/>
      <c r="M457" s="26"/>
    </row>
    <row r="458" spans="2:24" ht="14.25" customHeight="1">
      <c r="C458" s="40"/>
      <c r="D458" s="111"/>
      <c r="E458" s="112" t="s">
        <v>42</v>
      </c>
      <c r="F458" s="112" t="s">
        <v>43</v>
      </c>
      <c r="G458" s="112" t="s">
        <v>44</v>
      </c>
      <c r="H458" s="112" t="s">
        <v>45</v>
      </c>
      <c r="I458" s="112" t="s">
        <v>46</v>
      </c>
      <c r="J458" s="112" t="s">
        <v>47</v>
      </c>
      <c r="K458" s="112" t="s">
        <v>48</v>
      </c>
      <c r="L458" s="112" t="s">
        <v>49</v>
      </c>
      <c r="M458" s="113" t="s">
        <v>11</v>
      </c>
      <c r="Q458" s="112" t="s">
        <v>42</v>
      </c>
      <c r="R458" s="112" t="s">
        <v>43</v>
      </c>
      <c r="S458" s="112" t="s">
        <v>44</v>
      </c>
      <c r="T458" s="112" t="s">
        <v>45</v>
      </c>
      <c r="U458" s="112" t="s">
        <v>46</v>
      </c>
      <c r="V458" s="112" t="s">
        <v>47</v>
      </c>
      <c r="W458" s="112" t="s">
        <v>48</v>
      </c>
      <c r="X458" s="112" t="s">
        <v>49</v>
      </c>
    </row>
    <row r="459" spans="2:24" ht="14.25" customHeight="1">
      <c r="C459" s="27" t="s">
        <v>17</v>
      </c>
      <c r="D459" s="28"/>
      <c r="E459" s="29" cm="1">
        <f t="array" aca="1" ref="E459" ca="1">IF(INDIRECT(C455&amp;"!$E$41")=0,"",COUNT(INDIRECT(C455&amp;"!$E$10:$E$40")))</f>
        <v>0</v>
      </c>
      <c r="F459" s="29" cm="1">
        <f t="array" aca="1" ref="F459" ca="1">IF(INDIRECT(C455&amp;"!$E$76")=0,"",COUNT(INDIRECT(C455&amp;"!$E$45:$E$75")))</f>
        <v>0</v>
      </c>
      <c r="G459" s="29" cm="1">
        <f t="array" aca="1" ref="G459" ca="1">IF(INDIRECT(C455&amp;"!$E$111")=0,"",COUNT(INDIRECT(C455&amp;"!$E$80:$E$110")))</f>
        <v>0</v>
      </c>
      <c r="H459" s="29" cm="1">
        <f t="array" aca="1" ref="H459" ca="1">IF(INDIRECT(C455&amp;"!$E$146")=0,"",COUNT(INDIRECT(C455&amp;"!$E$115:$E$145")))</f>
        <v>0</v>
      </c>
      <c r="I459" s="29" cm="1">
        <f t="array" aca="1" ref="I459" ca="1">IF(INDIRECT(C455&amp;"!$E$181")=0,"",COUNT(INDIRECT(C455&amp;"!$E$150:$E$180")))</f>
        <v>0</v>
      </c>
      <c r="J459" s="29" cm="1">
        <f t="array" aca="1" ref="J459" ca="1">IF(INDIRECT(C455&amp;"!$E$216")=0,"",COUNT(INDIRECT(C455&amp;"!$E$185:$E$215")))</f>
        <v>0</v>
      </c>
      <c r="K459" s="29" cm="1">
        <f t="array" aca="1" ref="K459" ca="1">IF(INDIRECT(C455&amp;"!$E$251")=0,"",COUNT(INDIRECT(C455&amp;"!$E$220:$E$250")))</f>
        <v>0</v>
      </c>
      <c r="L459" s="116" cm="1">
        <f t="array" aca="1" ref="L459" ca="1">IF(INDIRECT(C455&amp;"!$E$286")=0,"",COUNT(INDIRECT(C455&amp;"!$E$255:$E$285")))</f>
        <v>0</v>
      </c>
      <c r="M459" s="29">
        <f ca="1">IF($E$9="","",SUM($E459:$L459))</f>
        <v>0</v>
      </c>
      <c r="O459" s="132" t="s">
        <v>145</v>
      </c>
      <c r="Q459" s="55" t="e" cm="1" vm="1">
        <f t="array" aca="1" ref="Q459" ca="1">INDIRECT(C455&amp;"!A" &amp; MIN(_xlfn._xlws.FILTER(ROW(INDIRECT(C455&amp;"!$B$10:$B$40")),INDIRECT(C455&amp;"!$B$10:$B$40")&lt;&gt;"")))</f>
        <v>#VALUE!</v>
      </c>
      <c r="R459" s="55" t="e" cm="1" vm="1">
        <f t="array" aca="1" ref="R459" ca="1">INDIRECT(C455&amp;"!A"&amp;MIN(_xlfn._xlws.FILTER(ROW(INDIRECT(C455&amp;"!$B$45:$B$75")),INDIRECT(C455&amp;"!$B$45:$B$75")&lt;&gt;"")))</f>
        <v>#VALUE!</v>
      </c>
      <c r="S459" s="55" t="e" cm="1" vm="1">
        <f t="array" aca="1" ref="S459" ca="1">INDIRECT(C455&amp;"!A"&amp;MIN(_xlfn._xlws.FILTER(ROW(INDIRECT(C455&amp;"!$B$80:$B$110")),INDIRECT(C455&amp;"!$B$80:$B$110")&lt;&gt;"")))</f>
        <v>#VALUE!</v>
      </c>
      <c r="T459" s="55" t="e" cm="1" vm="1">
        <f t="array" aca="1" ref="T459" ca="1">INDIRECT(C455&amp;"!A" &amp; MIN(_xlfn._xlws.FILTER(ROW(INDIRECT(C455&amp;"!$B$115:$B$145")),INDIRECT(C455&amp;"!$B$115:$B$145")&lt;&gt;"")))</f>
        <v>#VALUE!</v>
      </c>
      <c r="U459" s="55" t="e" cm="1" vm="1">
        <f t="array" aca="1" ref="U459" ca="1">INDIRECT(C455&amp;"!A" &amp; MIN(_xlfn._xlws.FILTER(ROW(INDIRECT(C455&amp;"!$B$150:$B$180")),INDIRECT(C455&amp;"!$B$150:$B$180")&lt;&gt;"")))</f>
        <v>#VALUE!</v>
      </c>
      <c r="V459" s="55" t="e" cm="1" vm="1">
        <f t="array" aca="1" ref="V459" ca="1">INDIRECT(C455&amp;"!A" &amp; MIN(_xlfn._xlws.FILTER(ROW(INDIRECT(C455&amp;"!$B$185:$B$215")),INDIRECT(C455&amp;"!$B$185:$B$215")&lt;&gt;"")))</f>
        <v>#VALUE!</v>
      </c>
      <c r="W459" s="55" t="e" cm="1" vm="1">
        <f t="array" aca="1" ref="W459" ca="1">INDIRECT(C455&amp;"!A" &amp; MIN(_xlfn._xlws.FILTER(ROW(INDIRECT(C455&amp;"!$B$220:$B$250")),INDIRECT(C455&amp;"!$B$220:$B$250")&lt;&gt;"")))</f>
        <v>#VALUE!</v>
      </c>
      <c r="X459" s="55" t="e" cm="1" vm="1">
        <f t="array" aca="1" ref="X459" ca="1">INDIRECT(C455&amp;"!A" &amp; MIN(_xlfn._xlws.FILTER(ROW(INDIRECT(C455&amp;"!$B$255:$B$285")),INDIRECT(C455&amp;"!$B$255:$B$285")&lt;&gt;"")))</f>
        <v>#VALUE!</v>
      </c>
    </row>
    <row r="460" spans="2:24" ht="14.25" customHeight="1">
      <c r="C460" s="36" t="s">
        <v>18</v>
      </c>
      <c r="D460" s="30" t="str">
        <f>IF(G455="健保等級適用者（Ａ）","報酬月額","月給")</f>
        <v>月給</v>
      </c>
      <c r="E460" s="24"/>
      <c r="F460" s="24"/>
      <c r="G460" s="24"/>
      <c r="H460" s="24"/>
      <c r="I460" s="24"/>
      <c r="J460" s="24"/>
      <c r="K460" s="24"/>
      <c r="L460" s="117"/>
      <c r="M460" s="122"/>
    </row>
    <row r="461" spans="2:24" ht="14.25" customHeight="1">
      <c r="C461" s="42"/>
      <c r="D461" s="30" t="s">
        <v>68</v>
      </c>
      <c r="E461" s="75" t="str">
        <f ca="1">IF(E462="","",IF(G455="健保等級適用者（Ａ）",IF(K455="年1～3回",MATCH(E462,等級単価一覧!G:G,0),MATCH(E462,等級単価一覧!F:F,0)),MATCH(E462,等級単価一覧!L:L,0))-10)</f>
        <v/>
      </c>
      <c r="F461" s="75" t="str">
        <f ca="1">IF(F462="","",IF(G455="健保等級適用者（Ａ）",IF(K455="年1～3回",MATCH(F462,等級単価一覧!G:G,0),MATCH(F462,等級単価一覧!F:F,0)),MATCH(F462,等級単価一覧!L:L,0))-10)</f>
        <v/>
      </c>
      <c r="G461" s="75" t="str">
        <f ca="1">IF(G462="","",IF(G455="健保等級適用者（Ａ）",IF(K455="年1～3回",MATCH(G462,等級単価一覧!G:G,0),MATCH(G462,等級単価一覧!F:F,0)),MATCH(G462,等級単価一覧!L:L,0))-10)</f>
        <v/>
      </c>
      <c r="H461" s="75" t="str">
        <f ca="1">IF(H462="","",IF(G455="健保等級適用者（Ａ）",IF(K455="年1～3回",MATCH(H462,等級単価一覧!G:G,0),MATCH(H462,等級単価一覧!F:F,0)),MATCH(H462,等級単価一覧!L:L,0))-10)</f>
        <v/>
      </c>
      <c r="I461" s="75" t="str">
        <f ca="1">IF(I462="","",IF(G455="健保等級適用者（Ａ）",IF(K455="年1～3回",MATCH(I462,等級単価一覧!G:G,0),MATCH(I462,等級単価一覧!F:F,0)),MATCH(I462,等級単価一覧!L:L,0))-10)</f>
        <v/>
      </c>
      <c r="J461" s="75" t="str">
        <f ca="1">IF(J462="","",IF(G455="健保等級適用者（Ａ）",IF(K455="年1～3回",MATCH(J462,等級単価一覧!G:G,0),MATCH(J462,等級単価一覧!F:F,0)),MATCH(J462,等級単価一覧!L:L,0))-10)</f>
        <v/>
      </c>
      <c r="K461" s="75" t="str">
        <f ca="1">IF(K462="","",IF(G455="健保等級適用者（Ａ）",IF(K455="年1～3回",MATCH(K462,等級単価一覧!G:G,0),MATCH(K462,等級単価一覧!F:F,0)),MATCH(K462,等級単価一覧!L:L,0))-10)</f>
        <v/>
      </c>
      <c r="L461" s="118" t="str">
        <f ca="1">IF(L462="","",IF(G455="健保等級適用者（Ａ）",IF(K455="年1～3回",MATCH(L462,等級単価一覧!G:G,0),MATCH(L462,等級単価一覧!F:F,0)),MATCH(L462,等級単価一覧!L:L,0))-10)</f>
        <v/>
      </c>
      <c r="M461" s="122"/>
    </row>
    <row r="462" spans="2:24" ht="14.25" customHeight="1">
      <c r="C462" s="42"/>
      <c r="D462" s="23" t="s">
        <v>20</v>
      </c>
      <c r="E462" s="41" t="str" cm="1">
        <f t="array" aca="1" ref="E462" ca="1">IF(AND(Q455="○",R455="○",S455="○"),IFERROR(IF(G455="健保等級適用者（Ａ）",IF(K455="年1～3回",VLOOKUP(E460,等級単価一覧!$B$11:$G$60,6,FALSE),VLOOKUP(E460,等級単価一覧!$B$11:$G$60,5,FALSE)),INDIRECT("等級単価一覧!L"&amp;MATCH(MAX(_xlfn._xlws.FILTER(等級単価一覧!$H$11:$H$60,等級単価一覧!$H$11:$H$60&lt;=E460)),等級単価一覧!H:H,0))),""),"")</f>
        <v/>
      </c>
      <c r="F462" s="41" t="str" cm="1">
        <f t="array" aca="1" ref="F462" ca="1">IF(AND(Q455="○",R455="○",S455="○"),IFERROR(IF(G455="健保等級適用者（Ａ）",IF(K455="年1～3回",VLOOKUP(F460,等級単価一覧!$B$11:$G$60,6,FALSE),VLOOKUP(F460,等級単価一覧!$B$11:$G$60,5,FALSE)),INDIRECT("等級単価一覧!L"&amp;MATCH(MAX(_xlfn._xlws.FILTER(等級単価一覧!$H$11:$H$60,等級単価一覧!$H$11:$H$60&lt;=F460)),等級単価一覧!H:H,0))),""),"")</f>
        <v/>
      </c>
      <c r="G462" s="41" t="str" cm="1">
        <f t="array" aca="1" ref="G462" ca="1">IF(AND(Q455="○",R455="○",S455="○"),IFERROR(IF(G455="健保等級適用者（Ａ）",IF(K455="年1～3回",VLOOKUP(G460,等級単価一覧!$B$11:$G$60,6,FALSE),VLOOKUP(G460,等級単価一覧!$B$11:$G$60,5,FALSE)),INDIRECT("等級単価一覧!L"&amp;MATCH(MAX(_xlfn._xlws.FILTER(等級単価一覧!$H$11:$H$60,等級単価一覧!$H$11:$H$60&lt;=G460)),等級単価一覧!H:H,0))),""),"")</f>
        <v/>
      </c>
      <c r="H462" s="41" t="str" cm="1">
        <f t="array" aca="1" ref="H462" ca="1">IF(AND(Q455="○",R455="○",S455="○"),IFERROR(IF(G455="健保等級適用者（Ａ）",IF(K455="年1～3回",VLOOKUP(H460,等級単価一覧!$B$11:$G$60,6,FALSE),VLOOKUP(H460,等級単価一覧!$B$11:$G$60,5,FALSE)),INDIRECT("等級単価一覧!L"&amp;MATCH(MAX(_xlfn._xlws.FILTER(等級単価一覧!$H$11:$H$60,等級単価一覧!$H$11:$H$60&lt;=H460)),等級単価一覧!H:H,0))),""),"")</f>
        <v/>
      </c>
      <c r="I462" s="41" t="str" cm="1">
        <f t="array" aca="1" ref="I462" ca="1">IF(AND(Q455="○",R455="○",S455="○"),IFERROR(IF(G455="健保等級適用者（Ａ）",IF(K455="年1～3回",VLOOKUP(I460,等級単価一覧!$B$11:$G$60,6,FALSE),VLOOKUP(I460,等級単価一覧!$B$11:$G$60,5,FALSE)),INDIRECT("等級単価一覧!L"&amp;MATCH(MAX(_xlfn._xlws.FILTER(等級単価一覧!$H$11:$H$60,等級単価一覧!$H$11:$H$60&lt;=I460)),等級単価一覧!H:H,0))),""),"")</f>
        <v/>
      </c>
      <c r="J462" s="41" t="str" cm="1">
        <f t="array" aca="1" ref="J462" ca="1">IF(AND(Q455="○",R455="○",S455="○"),IFERROR(IF(G455="健保等級適用者（Ａ）",IF(K455="年1～3回",VLOOKUP(J460,等級単価一覧!$B$11:$G$60,6,FALSE),VLOOKUP(J460,等級単価一覧!$B$11:$G$60,5,FALSE)),INDIRECT("等級単価一覧!L"&amp;MATCH(MAX(_xlfn._xlws.FILTER(等級単価一覧!$H$11:$H$60,等級単価一覧!$H$11:$H$60&lt;=J460)),等級単価一覧!H:H,0))),""),"")</f>
        <v/>
      </c>
      <c r="K462" s="41" t="str" cm="1">
        <f t="array" aca="1" ref="K462" ca="1">IF(AND(Q455="○",R455="○",S455="○"),IFERROR(IF(G455="健保等級適用者（Ａ）",IF(K455="年1～3回",VLOOKUP(K460,等級単価一覧!$B$11:$G$60,6,FALSE),VLOOKUP(K460,等級単価一覧!$B$11:$G$60,5,FALSE)),INDIRECT("等級単価一覧!L"&amp;MATCH(MAX(_xlfn._xlws.FILTER(等級単価一覧!$H$11:$H$60,等級単価一覧!$H$11:$H$60&lt;=K460)),等級単価一覧!H:H,0))),""),"")</f>
        <v/>
      </c>
      <c r="L462" s="119" t="str" cm="1">
        <f t="array" aca="1" ref="L462" ca="1">IF(AND(Q455="○",R455="○",S455="○"),IFERROR(IF(G455="健保等級適用者（Ａ）",IF(K455="年1～3回",VLOOKUP(L460,等級単価一覧!$B$11:$G$60,6,FALSE),VLOOKUP(L460,等級単価一覧!$B$11:$G$60,5,FALSE)),INDIRECT("等級単価一覧!L"&amp;MATCH(MAX(_xlfn._xlws.FILTER(等級単価一覧!$H$11:$H$60,等級単価一覧!$H$11:$H$60&lt;=L460)),等級単価一覧!H:H,0))),""),"")</f>
        <v/>
      </c>
      <c r="M462" s="122"/>
    </row>
    <row r="463" spans="2:24" ht="14.25" customHeight="1">
      <c r="C463" s="43"/>
      <c r="D463" s="36" t="s">
        <v>21</v>
      </c>
      <c r="E463" s="37" t="str" cm="1">
        <f t="array" aca="1" ref="E463" ca="1">IF(INDIRECT(C455&amp;"!$E$41")=0,"",INDIRECT(C455&amp;"!$E$41"))</f>
        <v/>
      </c>
      <c r="F463" s="37" t="str" cm="1">
        <f t="array" aca="1" ref="F463" ca="1">IF(INDIRECT(C455&amp;"!$E$76")=0,"",INDIRECT(C455&amp;"!$E$76"))</f>
        <v/>
      </c>
      <c r="G463" s="37" t="str" cm="1">
        <f t="array" aca="1" ref="G463" ca="1">IF(INDIRECT(C455&amp;"!$E$111")=0,"",INDIRECT(C455&amp;"!$E$111"))</f>
        <v/>
      </c>
      <c r="H463" s="37" t="str" cm="1">
        <f t="array" aca="1" ref="H463" ca="1">IF(INDIRECT(C455&amp;"!$E$146")=0,"",INDIRECT(C455&amp;"!$E$146"))</f>
        <v/>
      </c>
      <c r="I463" s="37" t="str" cm="1">
        <f t="array" aca="1" ref="I463" ca="1">IF(INDIRECT(C455&amp;"!$E$181")=0,"",INDIRECT(C455&amp;"!$E$181"))</f>
        <v/>
      </c>
      <c r="J463" s="37" t="str" cm="1">
        <f t="array" aca="1" ref="J463" ca="1">IF(INDIRECT(C455&amp;"!$E$216")=0,"",INDIRECT(C455&amp;"!$E$216"))</f>
        <v/>
      </c>
      <c r="K463" s="37" t="str" cm="1">
        <f t="array" aca="1" ref="K463" ca="1">IF(INDIRECT(C455&amp;"!$E$251")=0,"",INDIRECT(C455&amp;"!$E$251"))</f>
        <v/>
      </c>
      <c r="L463" s="120" t="str" cm="1">
        <f t="array" aca="1" ref="L463" ca="1">IF(INDIRECT(C455&amp;"!$E$286")=0,"",INDIRECT(C455&amp;"!$E$286"))</f>
        <v/>
      </c>
      <c r="M463" s="37" t="str">
        <f ca="1">IF(E463="","",SUM($E463:$L463))</f>
        <v/>
      </c>
    </row>
    <row r="464" spans="2:24" ht="14.25" customHeight="1">
      <c r="C464" s="43"/>
      <c r="D464" s="36" t="s">
        <v>91</v>
      </c>
      <c r="E464" s="53" t="str">
        <f ca="1">IF(OR(E462="",E463=""),"",ROUNDDOWN(E462*E463*24,0))</f>
        <v/>
      </c>
      <c r="F464" s="53" t="str">
        <f t="shared" ref="F464:L464" ca="1" si="324">IF(OR(F462="",F463=""),"",ROUNDDOWN(F462*F463*24,0))</f>
        <v/>
      </c>
      <c r="G464" s="53" t="str">
        <f t="shared" ca="1" si="324"/>
        <v/>
      </c>
      <c r="H464" s="53" t="str">
        <f t="shared" ca="1" si="324"/>
        <v/>
      </c>
      <c r="I464" s="53" t="str">
        <f t="shared" ca="1" si="324"/>
        <v/>
      </c>
      <c r="J464" s="53" t="str">
        <f t="shared" ca="1" si="324"/>
        <v/>
      </c>
      <c r="K464" s="53" t="str">
        <f t="shared" ca="1" si="324"/>
        <v/>
      </c>
      <c r="L464" s="53" t="str">
        <f t="shared" ca="1" si="324"/>
        <v/>
      </c>
      <c r="M464" s="123">
        <f ca="1">SUM(E464:L464)</f>
        <v>0</v>
      </c>
      <c r="Q464" s="26" t="str">
        <f t="shared" ref="Q464" ca="1" si="325">IF(OR(E462="",E463=""),"", TEXT(E462,"#,###円") &amp; "×" &amp; TEXT(E463,"[h]:mm時間;@") &amp; "=" &amp; TEXT(E464,"#,###円"))</f>
        <v/>
      </c>
      <c r="R464" s="26" t="str">
        <f t="shared" ref="R464" ca="1" si="326">IF(OR(F462="",F463=""),"", TEXT(F462,"#,###円") &amp; "×" &amp; TEXT(F463,"[h]:mm時間;@") &amp; "=" &amp; TEXT(F464,"#,###円"))</f>
        <v/>
      </c>
      <c r="S464" s="26" t="str">
        <f t="shared" ref="S464" ca="1" si="327">IF(OR(G462="",G463=""),"", TEXT(G462,"#,###円") &amp; "×" &amp; TEXT(G463,"[h]:mm時間;@") &amp; "=" &amp; TEXT(G464,"#,###円"))</f>
        <v/>
      </c>
      <c r="T464" s="26" t="str">
        <f t="shared" ref="T464" ca="1" si="328">IF(OR(H462="",H463=""),"", TEXT(H462,"#,###円") &amp; "×" &amp; TEXT(H463,"[h]:mm時間;@") &amp; "=" &amp; TEXT(H464,"#,###円"))</f>
        <v/>
      </c>
      <c r="U464" s="26" t="str">
        <f t="shared" ref="U464" ca="1" si="329">IF(OR(I462="",I463=""),"", TEXT(I462,"#,###円") &amp; "×" &amp; TEXT(I463,"[h]:mm時間;@") &amp; "=" &amp; TEXT(I464,"#,###円"))</f>
        <v/>
      </c>
      <c r="V464" s="26" t="str">
        <f t="shared" ref="V464" ca="1" si="330">IF(OR(J462="",J463=""),"", TEXT(J462,"#,###円") &amp; "×" &amp; TEXT(J463,"[h]:mm時間;@") &amp; "=" &amp; TEXT(J464,"#,###円"))</f>
        <v/>
      </c>
      <c r="W464" s="26" t="str">
        <f t="shared" ref="W464" ca="1" si="331">IF(OR(K462="",K463=""),"", TEXT(K462,"#,###円") &amp; "×" &amp; TEXT(K463,"[h]:mm時間;@") &amp; "=" &amp; TEXT(K464,"#,###円"))</f>
        <v/>
      </c>
      <c r="X464" s="26" t="str">
        <f ca="1">IF(OR(L462="",K463=""),"", TEXT(L462,"#,###円") &amp; "×" &amp; TEXT(L463,"[h]:mm時間;@") &amp; "=" &amp; TEXT(L464,"#,###円"))</f>
        <v/>
      </c>
    </row>
    <row r="465" spans="2:24" ht="14.25" customHeight="1">
      <c r="C465" s="36" t="s">
        <v>74</v>
      </c>
      <c r="D465" s="46" t="s">
        <v>75</v>
      </c>
      <c r="E465" s="47"/>
      <c r="F465" s="48"/>
      <c r="G465" s="48"/>
      <c r="H465" s="48"/>
      <c r="I465" s="48"/>
      <c r="J465" s="48"/>
      <c r="K465" s="48"/>
      <c r="L465" s="47"/>
      <c r="M465" s="124">
        <f>SUM(E465:L465)</f>
        <v>0</v>
      </c>
      <c r="Q465" s="26" t="str">
        <f t="shared" ref="Q465:X465" si="332">IF(E465="",""," / 自己負担：" &amp; TEXT(E465,"#,###円")) &amp; IF(E466="",""," ※" &amp;E466)</f>
        <v/>
      </c>
      <c r="R465" s="26" t="str">
        <f t="shared" si="332"/>
        <v/>
      </c>
      <c r="S465" s="26" t="str">
        <f t="shared" si="332"/>
        <v/>
      </c>
      <c r="T465" s="26" t="str">
        <f t="shared" si="332"/>
        <v/>
      </c>
      <c r="U465" s="26" t="str">
        <f t="shared" si="332"/>
        <v/>
      </c>
      <c r="V465" s="26" t="str">
        <f t="shared" si="332"/>
        <v/>
      </c>
      <c r="W465" s="26" t="str">
        <f t="shared" si="332"/>
        <v/>
      </c>
      <c r="X465" s="26" t="str">
        <f t="shared" si="332"/>
        <v/>
      </c>
    </row>
    <row r="466" spans="2:24" ht="34.5" customHeight="1" thickBot="1">
      <c r="C466" s="49" t="s">
        <v>76</v>
      </c>
      <c r="D466" s="50" t="s">
        <v>77</v>
      </c>
      <c r="E466" s="51"/>
      <c r="F466" s="51"/>
      <c r="G466" s="51"/>
      <c r="H466" s="51"/>
      <c r="I466" s="51"/>
      <c r="J466" s="51"/>
      <c r="K466" s="51"/>
      <c r="L466" s="51"/>
      <c r="M466" s="122"/>
      <c r="O466" s="1" t="s">
        <v>78</v>
      </c>
    </row>
    <row r="467" spans="2:24" ht="14.25" customHeight="1" thickTop="1">
      <c r="C467" s="44"/>
      <c r="D467" s="38" t="s">
        <v>22</v>
      </c>
      <c r="E467" s="39" t="str">
        <f ca="1">IFERROR(IF(E464-E465=0,"",E464-E465),"")</f>
        <v/>
      </c>
      <c r="F467" s="39" t="str">
        <f t="shared" ref="F467:L467" ca="1" si="333">IFERROR(IF(F464-F465=0,"",F464-F465),"")</f>
        <v/>
      </c>
      <c r="G467" s="39" t="str">
        <f t="shared" ca="1" si="333"/>
        <v/>
      </c>
      <c r="H467" s="39" t="str">
        <f t="shared" ca="1" si="333"/>
        <v/>
      </c>
      <c r="I467" s="39" t="str">
        <f t="shared" ca="1" si="333"/>
        <v/>
      </c>
      <c r="J467" s="39" t="str">
        <f t="shared" ca="1" si="333"/>
        <v/>
      </c>
      <c r="K467" s="39" t="str">
        <f t="shared" ca="1" si="333"/>
        <v/>
      </c>
      <c r="L467" s="121" t="str">
        <f t="shared" ca="1" si="333"/>
        <v/>
      </c>
      <c r="M467" s="39" t="str">
        <f ca="1">IF(E467="","",SUM(E467:L467))</f>
        <v/>
      </c>
      <c r="Q467" s="56" t="str">
        <f ca="1">Q464&amp;Q465</f>
        <v/>
      </c>
      <c r="R467" s="56" t="str">
        <f t="shared" ref="R467:X467" ca="1" si="334">R464&amp;R465</f>
        <v/>
      </c>
      <c r="S467" s="56" t="str">
        <f t="shared" ca="1" si="334"/>
        <v/>
      </c>
      <c r="T467" s="56" t="str">
        <f t="shared" ca="1" si="334"/>
        <v/>
      </c>
      <c r="U467" s="56" t="str">
        <f t="shared" ca="1" si="334"/>
        <v/>
      </c>
      <c r="V467" s="56" t="str">
        <f t="shared" ca="1" si="334"/>
        <v/>
      </c>
      <c r="W467" s="56" t="str">
        <f t="shared" ca="1" si="334"/>
        <v/>
      </c>
      <c r="X467" s="56" t="str">
        <f t="shared" ca="1" si="334"/>
        <v/>
      </c>
    </row>
    <row r="468" spans="2:24" ht="15" thickBot="1">
      <c r="B468" s="32"/>
      <c r="C468" s="32"/>
      <c r="D468" s="32"/>
      <c r="E468" s="32"/>
      <c r="F468" s="32"/>
      <c r="G468" s="32"/>
      <c r="H468" s="32"/>
      <c r="I468" s="32"/>
      <c r="J468" s="32"/>
      <c r="K468" s="32"/>
      <c r="L468" s="32"/>
      <c r="M468" s="32"/>
    </row>
    <row r="469" spans="2:24">
      <c r="Q469" s="1" t="s">
        <v>88</v>
      </c>
      <c r="R469" s="1" t="s">
        <v>89</v>
      </c>
      <c r="S469" s="1" t="s">
        <v>90</v>
      </c>
    </row>
    <row r="470" spans="2:24" ht="14.25" customHeight="1">
      <c r="B470" s="45">
        <f>B455+1</f>
        <v>32</v>
      </c>
      <c r="C470" s="35" t="str">
        <f>HYPERLINK("#日誌"&amp;B470&amp;"!B10","日誌"&amp;B470)</f>
        <v>日誌32</v>
      </c>
      <c r="D470" s="127" t="s">
        <v>106</v>
      </c>
      <c r="E470" s="130"/>
      <c r="F470" s="127" t="s">
        <v>73</v>
      </c>
      <c r="G470" s="52"/>
      <c r="H470" s="127" t="s">
        <v>83</v>
      </c>
      <c r="I470" s="25"/>
      <c r="J470" s="127" t="s">
        <v>15</v>
      </c>
      <c r="K470" s="25"/>
      <c r="M470" s="54" t="str">
        <f>HYPERLINK("#①人件費!C"&amp;9*B470,"経費支出管理表へ")</f>
        <v>経費支出管理表へ</v>
      </c>
      <c r="O470" s="125" t="str">
        <f>IF(AND(G470="健保等級適用者以外の者（Ｂ）",OR(I470="日額",I470="時給")),"健保等級適用者以外の者（Ｂ）かつ給与形態が「"&amp;I470&amp;"」の場合、等級単価を適用しません。補助金事務局へお問い合わせ頂き、個別単価を適用してください。","")</f>
        <v/>
      </c>
      <c r="Q470" s="1" t="str">
        <f>IF(G470="","×","○")</f>
        <v>×</v>
      </c>
      <c r="R470" s="1" t="str">
        <f>IF(G470="健保等級適用者（Ａ）","○",IF(AND(G470="健保等級適用者以外の者（Ｂ）",I470=""),"×",IF(OR(I470="年額",I470="月額"),"○","")))</f>
        <v/>
      </c>
      <c r="S470" s="1" t="str">
        <f>IF(AND(G470="健保等級適用者（Ａ）",K470=""),"×","○")</f>
        <v>○</v>
      </c>
    </row>
    <row r="471" spans="2:24" ht="14.25" customHeight="1">
      <c r="C471" s="95"/>
      <c r="D471" s="94"/>
      <c r="F471" s="127" t="s">
        <v>115</v>
      </c>
      <c r="G471" s="25"/>
      <c r="H471" s="127" t="s">
        <v>116</v>
      </c>
      <c r="I471" s="25"/>
    </row>
    <row r="472" spans="2:24" ht="7.5" customHeight="1">
      <c r="C472" s="26"/>
      <c r="D472" s="26"/>
      <c r="E472" s="26"/>
      <c r="F472" s="26"/>
      <c r="G472" s="34" t="e">
        <f>VLOOKUP(G471,リスト!F:G,2,FALSE)</f>
        <v>#N/A</v>
      </c>
      <c r="H472" s="26"/>
      <c r="I472" s="34"/>
      <c r="J472" s="26"/>
      <c r="K472" s="26"/>
      <c r="L472" s="26"/>
      <c r="M472" s="26"/>
    </row>
    <row r="473" spans="2:24" ht="14.25" customHeight="1">
      <c r="C473" s="40"/>
      <c r="D473" s="111"/>
      <c r="E473" s="112" t="s">
        <v>42</v>
      </c>
      <c r="F473" s="112" t="s">
        <v>43</v>
      </c>
      <c r="G473" s="112" t="s">
        <v>44</v>
      </c>
      <c r="H473" s="112" t="s">
        <v>45</v>
      </c>
      <c r="I473" s="112" t="s">
        <v>46</v>
      </c>
      <c r="J473" s="112" t="s">
        <v>47</v>
      </c>
      <c r="K473" s="112" t="s">
        <v>48</v>
      </c>
      <c r="L473" s="112" t="s">
        <v>49</v>
      </c>
      <c r="M473" s="113" t="s">
        <v>11</v>
      </c>
      <c r="Q473" s="112" t="s">
        <v>42</v>
      </c>
      <c r="R473" s="112" t="s">
        <v>43</v>
      </c>
      <c r="S473" s="112" t="s">
        <v>44</v>
      </c>
      <c r="T473" s="112" t="s">
        <v>45</v>
      </c>
      <c r="U473" s="112" t="s">
        <v>46</v>
      </c>
      <c r="V473" s="112" t="s">
        <v>47</v>
      </c>
      <c r="W473" s="112" t="s">
        <v>48</v>
      </c>
      <c r="X473" s="112" t="s">
        <v>49</v>
      </c>
    </row>
    <row r="474" spans="2:24" ht="14.25" customHeight="1">
      <c r="C474" s="27" t="s">
        <v>17</v>
      </c>
      <c r="D474" s="28"/>
      <c r="E474" s="29" cm="1">
        <f t="array" aca="1" ref="E474" ca="1">IF(INDIRECT(C470&amp;"!$E$41")=0,"",COUNT(INDIRECT(C470&amp;"!$E$10:$E$40")))</f>
        <v>0</v>
      </c>
      <c r="F474" s="29" cm="1">
        <f t="array" aca="1" ref="F474" ca="1">IF(INDIRECT(C470&amp;"!$E$76")=0,"",COUNT(INDIRECT(C470&amp;"!$E$45:$E$75")))</f>
        <v>0</v>
      </c>
      <c r="G474" s="29" cm="1">
        <f t="array" aca="1" ref="G474" ca="1">IF(INDIRECT(C470&amp;"!$E$111")=0,"",COUNT(INDIRECT(C470&amp;"!$E$80:$E$110")))</f>
        <v>0</v>
      </c>
      <c r="H474" s="29" cm="1">
        <f t="array" aca="1" ref="H474" ca="1">IF(INDIRECT(C470&amp;"!$E$146")=0,"",COUNT(INDIRECT(C470&amp;"!$E$115:$E$145")))</f>
        <v>0</v>
      </c>
      <c r="I474" s="29" cm="1">
        <f t="array" aca="1" ref="I474" ca="1">IF(INDIRECT(C470&amp;"!$E$181")=0,"",COUNT(INDIRECT(C470&amp;"!$E$150:$E$180")))</f>
        <v>0</v>
      </c>
      <c r="J474" s="29" cm="1">
        <f t="array" aca="1" ref="J474" ca="1">IF(INDIRECT(C470&amp;"!$E$216")=0,"",COUNT(INDIRECT(C470&amp;"!$E$185:$E$215")))</f>
        <v>0</v>
      </c>
      <c r="K474" s="29" cm="1">
        <f t="array" aca="1" ref="K474" ca="1">IF(INDIRECT(C470&amp;"!$E$251")=0,"",COUNT(INDIRECT(C470&amp;"!$E$220:$E$250")))</f>
        <v>0</v>
      </c>
      <c r="L474" s="116" cm="1">
        <f t="array" aca="1" ref="L474" ca="1">IF(INDIRECT(C470&amp;"!$E$286")=0,"",COUNT(INDIRECT(C470&amp;"!$E$255:$E$285")))</f>
        <v>0</v>
      </c>
      <c r="M474" s="29">
        <f ca="1">IF($E$9="","",SUM($E474:$L474))</f>
        <v>0</v>
      </c>
      <c r="O474" s="132" t="s">
        <v>145</v>
      </c>
      <c r="Q474" s="55" t="e" cm="1" vm="1">
        <f t="array" aca="1" ref="Q474" ca="1">INDIRECT(C470&amp;"!A" &amp; MIN(_xlfn._xlws.FILTER(ROW(INDIRECT(C470&amp;"!$B$10:$B$40")),INDIRECT(C470&amp;"!$B$10:$B$40")&lt;&gt;"")))</f>
        <v>#VALUE!</v>
      </c>
      <c r="R474" s="55" t="e" cm="1" vm="1">
        <f t="array" aca="1" ref="R474" ca="1">INDIRECT(C470&amp;"!A"&amp;MIN(_xlfn._xlws.FILTER(ROW(INDIRECT(C470&amp;"!$B$45:$B$75")),INDIRECT(C470&amp;"!$B$45:$B$75")&lt;&gt;"")))</f>
        <v>#VALUE!</v>
      </c>
      <c r="S474" s="55" t="e" cm="1" vm="1">
        <f t="array" aca="1" ref="S474" ca="1">INDIRECT(C470&amp;"!A"&amp;MIN(_xlfn._xlws.FILTER(ROW(INDIRECT(C470&amp;"!$B$80:$B$110")),INDIRECT(C470&amp;"!$B$80:$B$110")&lt;&gt;"")))</f>
        <v>#VALUE!</v>
      </c>
      <c r="T474" s="55" t="e" cm="1" vm="1">
        <f t="array" aca="1" ref="T474" ca="1">INDIRECT(C470&amp;"!A" &amp; MIN(_xlfn._xlws.FILTER(ROW(INDIRECT(C470&amp;"!$B$115:$B$145")),INDIRECT(C470&amp;"!$B$115:$B$145")&lt;&gt;"")))</f>
        <v>#VALUE!</v>
      </c>
      <c r="U474" s="55" t="e" cm="1" vm="1">
        <f t="array" aca="1" ref="U474" ca="1">INDIRECT(C470&amp;"!A" &amp; MIN(_xlfn._xlws.FILTER(ROW(INDIRECT(C470&amp;"!$B$150:$B$180")),INDIRECT(C470&amp;"!$B$150:$B$180")&lt;&gt;"")))</f>
        <v>#VALUE!</v>
      </c>
      <c r="V474" s="55" t="e" cm="1" vm="1">
        <f t="array" aca="1" ref="V474" ca="1">INDIRECT(C470&amp;"!A" &amp; MIN(_xlfn._xlws.FILTER(ROW(INDIRECT(C470&amp;"!$B$185:$B$215")),INDIRECT(C470&amp;"!$B$185:$B$215")&lt;&gt;"")))</f>
        <v>#VALUE!</v>
      </c>
      <c r="W474" s="55" t="e" cm="1" vm="1">
        <f t="array" aca="1" ref="W474" ca="1">INDIRECT(C470&amp;"!A" &amp; MIN(_xlfn._xlws.FILTER(ROW(INDIRECT(C470&amp;"!$B$220:$B$250")),INDIRECT(C470&amp;"!$B$220:$B$250")&lt;&gt;"")))</f>
        <v>#VALUE!</v>
      </c>
      <c r="X474" s="55" t="e" cm="1" vm="1">
        <f t="array" aca="1" ref="X474" ca="1">INDIRECT(C470&amp;"!A" &amp; MIN(_xlfn._xlws.FILTER(ROW(INDIRECT(C470&amp;"!$B$255:$B$285")),INDIRECT(C470&amp;"!$B$255:$B$285")&lt;&gt;"")))</f>
        <v>#VALUE!</v>
      </c>
    </row>
    <row r="475" spans="2:24" ht="14.25" customHeight="1">
      <c r="C475" s="36" t="s">
        <v>18</v>
      </c>
      <c r="D475" s="30" t="str">
        <f>IF(G470="健保等級適用者（Ａ）","報酬月額","月給")</f>
        <v>月給</v>
      </c>
      <c r="E475" s="24"/>
      <c r="F475" s="24"/>
      <c r="G475" s="24"/>
      <c r="H475" s="24"/>
      <c r="I475" s="24"/>
      <c r="J475" s="24"/>
      <c r="K475" s="24"/>
      <c r="L475" s="117"/>
      <c r="M475" s="122"/>
    </row>
    <row r="476" spans="2:24" ht="14.25" customHeight="1">
      <c r="C476" s="42"/>
      <c r="D476" s="30" t="s">
        <v>68</v>
      </c>
      <c r="E476" s="75" t="str">
        <f ca="1">IF(E477="","",IF(G470="健保等級適用者（Ａ）",IF(K470="年1～3回",MATCH(E477,等級単価一覧!G:G,0),MATCH(E477,等級単価一覧!F:F,0)),MATCH(E477,等級単価一覧!L:L,0))-10)</f>
        <v/>
      </c>
      <c r="F476" s="75" t="str">
        <f ca="1">IF(F477="","",IF(G470="健保等級適用者（Ａ）",IF(K470="年1～3回",MATCH(F477,等級単価一覧!G:G,0),MATCH(F477,等級単価一覧!F:F,0)),MATCH(F477,等級単価一覧!L:L,0))-10)</f>
        <v/>
      </c>
      <c r="G476" s="75" t="str">
        <f ca="1">IF(G477="","",IF(G470="健保等級適用者（Ａ）",IF(K470="年1～3回",MATCH(G477,等級単価一覧!G:G,0),MATCH(G477,等級単価一覧!F:F,0)),MATCH(G477,等級単価一覧!L:L,0))-10)</f>
        <v/>
      </c>
      <c r="H476" s="75" t="str">
        <f ca="1">IF(H477="","",IF(G470="健保等級適用者（Ａ）",IF(K470="年1～3回",MATCH(H477,等級単価一覧!G:G,0),MATCH(H477,等級単価一覧!F:F,0)),MATCH(H477,等級単価一覧!L:L,0))-10)</f>
        <v/>
      </c>
      <c r="I476" s="75" t="str">
        <f ca="1">IF(I477="","",IF(G470="健保等級適用者（Ａ）",IF(K470="年1～3回",MATCH(I477,等級単価一覧!G:G,0),MATCH(I477,等級単価一覧!F:F,0)),MATCH(I477,等級単価一覧!L:L,0))-10)</f>
        <v/>
      </c>
      <c r="J476" s="75" t="str">
        <f ca="1">IF(J477="","",IF(G470="健保等級適用者（Ａ）",IF(K470="年1～3回",MATCH(J477,等級単価一覧!G:G,0),MATCH(J477,等級単価一覧!F:F,0)),MATCH(J477,等級単価一覧!L:L,0))-10)</f>
        <v/>
      </c>
      <c r="K476" s="75" t="str">
        <f ca="1">IF(K477="","",IF(G470="健保等級適用者（Ａ）",IF(K470="年1～3回",MATCH(K477,等級単価一覧!G:G,0),MATCH(K477,等級単価一覧!F:F,0)),MATCH(K477,等級単価一覧!L:L,0))-10)</f>
        <v/>
      </c>
      <c r="L476" s="118" t="str">
        <f ca="1">IF(L477="","",IF(G470="健保等級適用者（Ａ）",IF(K470="年1～3回",MATCH(L477,等級単価一覧!G:G,0),MATCH(L477,等級単価一覧!F:F,0)),MATCH(L477,等級単価一覧!L:L,0))-10)</f>
        <v/>
      </c>
      <c r="M476" s="122"/>
    </row>
    <row r="477" spans="2:24" ht="14.25" customHeight="1">
      <c r="C477" s="42"/>
      <c r="D477" s="23" t="s">
        <v>20</v>
      </c>
      <c r="E477" s="41" t="str" cm="1">
        <f t="array" aca="1" ref="E477" ca="1">IF(AND(Q470="○",R470="○",S470="○"),IFERROR(IF(G470="健保等級適用者（Ａ）",IF(K470="年1～3回",VLOOKUP(E475,等級単価一覧!$B$11:$G$60,6,FALSE),VLOOKUP(E475,等級単価一覧!$B$11:$G$60,5,FALSE)),INDIRECT("等級単価一覧!L"&amp;MATCH(MAX(_xlfn._xlws.FILTER(等級単価一覧!$H$11:$H$60,等級単価一覧!$H$11:$H$60&lt;=E475)),等級単価一覧!H:H,0))),""),"")</f>
        <v/>
      </c>
      <c r="F477" s="41" t="str" cm="1">
        <f t="array" aca="1" ref="F477" ca="1">IF(AND(Q470="○",R470="○",S470="○"),IFERROR(IF(G470="健保等級適用者（Ａ）",IF(K470="年1～3回",VLOOKUP(F475,等級単価一覧!$B$11:$G$60,6,FALSE),VLOOKUP(F475,等級単価一覧!$B$11:$G$60,5,FALSE)),INDIRECT("等級単価一覧!L"&amp;MATCH(MAX(_xlfn._xlws.FILTER(等級単価一覧!$H$11:$H$60,等級単価一覧!$H$11:$H$60&lt;=F475)),等級単価一覧!H:H,0))),""),"")</f>
        <v/>
      </c>
      <c r="G477" s="41" t="str" cm="1">
        <f t="array" aca="1" ref="G477" ca="1">IF(AND(Q470="○",R470="○",S470="○"),IFERROR(IF(G470="健保等級適用者（Ａ）",IF(K470="年1～3回",VLOOKUP(G475,等級単価一覧!$B$11:$G$60,6,FALSE),VLOOKUP(G475,等級単価一覧!$B$11:$G$60,5,FALSE)),INDIRECT("等級単価一覧!L"&amp;MATCH(MAX(_xlfn._xlws.FILTER(等級単価一覧!$H$11:$H$60,等級単価一覧!$H$11:$H$60&lt;=G475)),等級単価一覧!H:H,0))),""),"")</f>
        <v/>
      </c>
      <c r="H477" s="41" t="str" cm="1">
        <f t="array" aca="1" ref="H477" ca="1">IF(AND(Q470="○",R470="○",S470="○"),IFERROR(IF(G470="健保等級適用者（Ａ）",IF(K470="年1～3回",VLOOKUP(H475,等級単価一覧!$B$11:$G$60,6,FALSE),VLOOKUP(H475,等級単価一覧!$B$11:$G$60,5,FALSE)),INDIRECT("等級単価一覧!L"&amp;MATCH(MAX(_xlfn._xlws.FILTER(等級単価一覧!$H$11:$H$60,等級単価一覧!$H$11:$H$60&lt;=H475)),等級単価一覧!H:H,0))),""),"")</f>
        <v/>
      </c>
      <c r="I477" s="41" t="str" cm="1">
        <f t="array" aca="1" ref="I477" ca="1">IF(AND(Q470="○",R470="○",S470="○"),IFERROR(IF(G470="健保等級適用者（Ａ）",IF(K470="年1～3回",VLOOKUP(I475,等級単価一覧!$B$11:$G$60,6,FALSE),VLOOKUP(I475,等級単価一覧!$B$11:$G$60,5,FALSE)),INDIRECT("等級単価一覧!L"&amp;MATCH(MAX(_xlfn._xlws.FILTER(等級単価一覧!$H$11:$H$60,等級単価一覧!$H$11:$H$60&lt;=I475)),等級単価一覧!H:H,0))),""),"")</f>
        <v/>
      </c>
      <c r="J477" s="41" t="str" cm="1">
        <f t="array" aca="1" ref="J477" ca="1">IF(AND(Q470="○",R470="○",S470="○"),IFERROR(IF(G470="健保等級適用者（Ａ）",IF(K470="年1～3回",VLOOKUP(J475,等級単価一覧!$B$11:$G$60,6,FALSE),VLOOKUP(J475,等級単価一覧!$B$11:$G$60,5,FALSE)),INDIRECT("等級単価一覧!L"&amp;MATCH(MAX(_xlfn._xlws.FILTER(等級単価一覧!$H$11:$H$60,等級単価一覧!$H$11:$H$60&lt;=J475)),等級単価一覧!H:H,0))),""),"")</f>
        <v/>
      </c>
      <c r="K477" s="41" t="str" cm="1">
        <f t="array" aca="1" ref="K477" ca="1">IF(AND(Q470="○",R470="○",S470="○"),IFERROR(IF(G470="健保等級適用者（Ａ）",IF(K470="年1～3回",VLOOKUP(K475,等級単価一覧!$B$11:$G$60,6,FALSE),VLOOKUP(K475,等級単価一覧!$B$11:$G$60,5,FALSE)),INDIRECT("等級単価一覧!L"&amp;MATCH(MAX(_xlfn._xlws.FILTER(等級単価一覧!$H$11:$H$60,等級単価一覧!$H$11:$H$60&lt;=K475)),等級単価一覧!H:H,0))),""),"")</f>
        <v/>
      </c>
      <c r="L477" s="119" t="str" cm="1">
        <f t="array" aca="1" ref="L477" ca="1">IF(AND(Q470="○",R470="○",S470="○"),IFERROR(IF(G470="健保等級適用者（Ａ）",IF(K470="年1～3回",VLOOKUP(L475,等級単価一覧!$B$11:$G$60,6,FALSE),VLOOKUP(L475,等級単価一覧!$B$11:$G$60,5,FALSE)),INDIRECT("等級単価一覧!L"&amp;MATCH(MAX(_xlfn._xlws.FILTER(等級単価一覧!$H$11:$H$60,等級単価一覧!$H$11:$H$60&lt;=L475)),等級単価一覧!H:H,0))),""),"")</f>
        <v/>
      </c>
      <c r="M477" s="122"/>
    </row>
    <row r="478" spans="2:24" ht="14.25" customHeight="1">
      <c r="C478" s="43"/>
      <c r="D478" s="36" t="s">
        <v>21</v>
      </c>
      <c r="E478" s="37" t="str" cm="1">
        <f t="array" aca="1" ref="E478" ca="1">IF(INDIRECT(C470&amp;"!$E$41")=0,"",INDIRECT(C470&amp;"!$E$41"))</f>
        <v/>
      </c>
      <c r="F478" s="37" t="str" cm="1">
        <f t="array" aca="1" ref="F478" ca="1">IF(INDIRECT(C470&amp;"!$E$76")=0,"",INDIRECT(C470&amp;"!$E$76"))</f>
        <v/>
      </c>
      <c r="G478" s="37" t="str" cm="1">
        <f t="array" aca="1" ref="G478" ca="1">IF(INDIRECT(C470&amp;"!$E$111")=0,"",INDIRECT(C470&amp;"!$E$111"))</f>
        <v/>
      </c>
      <c r="H478" s="37" t="str" cm="1">
        <f t="array" aca="1" ref="H478" ca="1">IF(INDIRECT(C470&amp;"!$E$146")=0,"",INDIRECT(C470&amp;"!$E$146"))</f>
        <v/>
      </c>
      <c r="I478" s="37" t="str" cm="1">
        <f t="array" aca="1" ref="I478" ca="1">IF(INDIRECT(C470&amp;"!$E$181")=0,"",INDIRECT(C470&amp;"!$E$181"))</f>
        <v/>
      </c>
      <c r="J478" s="37" t="str" cm="1">
        <f t="array" aca="1" ref="J478" ca="1">IF(INDIRECT(C470&amp;"!$E$216")=0,"",INDIRECT(C470&amp;"!$E$216"))</f>
        <v/>
      </c>
      <c r="K478" s="37" t="str" cm="1">
        <f t="array" aca="1" ref="K478" ca="1">IF(INDIRECT(C470&amp;"!$E$251")=0,"",INDIRECT(C470&amp;"!$E$251"))</f>
        <v/>
      </c>
      <c r="L478" s="120" t="str" cm="1">
        <f t="array" aca="1" ref="L478" ca="1">IF(INDIRECT(C470&amp;"!$E$286")=0,"",INDIRECT(C470&amp;"!$E$286"))</f>
        <v/>
      </c>
      <c r="M478" s="37" t="str">
        <f ca="1">IF(E478="","",SUM($E478:$L478))</f>
        <v/>
      </c>
    </row>
    <row r="479" spans="2:24" ht="14.25" customHeight="1">
      <c r="C479" s="43"/>
      <c r="D479" s="36" t="s">
        <v>91</v>
      </c>
      <c r="E479" s="53" t="str">
        <f ca="1">IF(OR(E477="",E478=""),"",ROUNDDOWN(E477*E478*24,0))</f>
        <v/>
      </c>
      <c r="F479" s="53" t="str">
        <f t="shared" ref="F479:L479" ca="1" si="335">IF(OR(F477="",F478=""),"",ROUNDDOWN(F477*F478*24,0))</f>
        <v/>
      </c>
      <c r="G479" s="53" t="str">
        <f t="shared" ca="1" si="335"/>
        <v/>
      </c>
      <c r="H479" s="53" t="str">
        <f t="shared" ca="1" si="335"/>
        <v/>
      </c>
      <c r="I479" s="53" t="str">
        <f t="shared" ca="1" si="335"/>
        <v/>
      </c>
      <c r="J479" s="53" t="str">
        <f t="shared" ca="1" si="335"/>
        <v/>
      </c>
      <c r="K479" s="53" t="str">
        <f t="shared" ca="1" si="335"/>
        <v/>
      </c>
      <c r="L479" s="53" t="str">
        <f t="shared" ca="1" si="335"/>
        <v/>
      </c>
      <c r="M479" s="123">
        <f ca="1">SUM(E479:L479)</f>
        <v>0</v>
      </c>
      <c r="Q479" s="26" t="str">
        <f t="shared" ref="Q479" ca="1" si="336">IF(OR(E477="",E478=""),"", TEXT(E477,"#,###円") &amp; "×" &amp; TEXT(E478,"[h]:mm時間;@") &amp; "=" &amp; TEXT(E479,"#,###円"))</f>
        <v/>
      </c>
      <c r="R479" s="26" t="str">
        <f t="shared" ref="R479" ca="1" si="337">IF(OR(F477="",F478=""),"", TEXT(F477,"#,###円") &amp; "×" &amp; TEXT(F478,"[h]:mm時間;@") &amp; "=" &amp; TEXT(F479,"#,###円"))</f>
        <v/>
      </c>
      <c r="S479" s="26" t="str">
        <f t="shared" ref="S479" ca="1" si="338">IF(OR(G477="",G478=""),"", TEXT(G477,"#,###円") &amp; "×" &amp; TEXT(G478,"[h]:mm時間;@") &amp; "=" &amp; TEXT(G479,"#,###円"))</f>
        <v/>
      </c>
      <c r="T479" s="26" t="str">
        <f t="shared" ref="T479" ca="1" si="339">IF(OR(H477="",H478=""),"", TEXT(H477,"#,###円") &amp; "×" &amp; TEXT(H478,"[h]:mm時間;@") &amp; "=" &amp; TEXT(H479,"#,###円"))</f>
        <v/>
      </c>
      <c r="U479" s="26" t="str">
        <f t="shared" ref="U479" ca="1" si="340">IF(OR(I477="",I478=""),"", TEXT(I477,"#,###円") &amp; "×" &amp; TEXT(I478,"[h]:mm時間;@") &amp; "=" &amp; TEXT(I479,"#,###円"))</f>
        <v/>
      </c>
      <c r="V479" s="26" t="str">
        <f t="shared" ref="V479" ca="1" si="341">IF(OR(J477="",J478=""),"", TEXT(J477,"#,###円") &amp; "×" &amp; TEXT(J478,"[h]:mm時間;@") &amp; "=" &amp; TEXT(J479,"#,###円"))</f>
        <v/>
      </c>
      <c r="W479" s="26" t="str">
        <f t="shared" ref="W479" ca="1" si="342">IF(OR(K477="",K478=""),"", TEXT(K477,"#,###円") &amp; "×" &amp; TEXT(K478,"[h]:mm時間;@") &amp; "=" &amp; TEXT(K479,"#,###円"))</f>
        <v/>
      </c>
      <c r="X479" s="26" t="str">
        <f ca="1">IF(OR(L477="",K478=""),"", TEXT(L477,"#,###円") &amp; "×" &amp; TEXT(L478,"[h]:mm時間;@") &amp; "=" &amp; TEXT(L479,"#,###円"))</f>
        <v/>
      </c>
    </row>
    <row r="480" spans="2:24" ht="14.25" customHeight="1">
      <c r="C480" s="36" t="s">
        <v>74</v>
      </c>
      <c r="D480" s="46" t="s">
        <v>75</v>
      </c>
      <c r="E480" s="47"/>
      <c r="F480" s="48"/>
      <c r="G480" s="48"/>
      <c r="H480" s="48"/>
      <c r="I480" s="48"/>
      <c r="J480" s="48"/>
      <c r="K480" s="48"/>
      <c r="L480" s="47"/>
      <c r="M480" s="124">
        <f>SUM(E480:L480)</f>
        <v>0</v>
      </c>
      <c r="Q480" s="26" t="str">
        <f t="shared" ref="Q480:X480" si="343">IF(E480="",""," / 自己負担：" &amp; TEXT(E480,"#,###円")) &amp; IF(E481="",""," ※" &amp;E481)</f>
        <v/>
      </c>
      <c r="R480" s="26" t="str">
        <f t="shared" si="343"/>
        <v/>
      </c>
      <c r="S480" s="26" t="str">
        <f t="shared" si="343"/>
        <v/>
      </c>
      <c r="T480" s="26" t="str">
        <f t="shared" si="343"/>
        <v/>
      </c>
      <c r="U480" s="26" t="str">
        <f t="shared" si="343"/>
        <v/>
      </c>
      <c r="V480" s="26" t="str">
        <f t="shared" si="343"/>
        <v/>
      </c>
      <c r="W480" s="26" t="str">
        <f t="shared" si="343"/>
        <v/>
      </c>
      <c r="X480" s="26" t="str">
        <f t="shared" si="343"/>
        <v/>
      </c>
    </row>
    <row r="481" spans="2:24" ht="34.5" customHeight="1" thickBot="1">
      <c r="C481" s="49" t="s">
        <v>76</v>
      </c>
      <c r="D481" s="50" t="s">
        <v>77</v>
      </c>
      <c r="E481" s="51"/>
      <c r="F481" s="51"/>
      <c r="G481" s="51"/>
      <c r="H481" s="51"/>
      <c r="I481" s="51"/>
      <c r="J481" s="51"/>
      <c r="K481" s="51"/>
      <c r="L481" s="51"/>
      <c r="M481" s="122"/>
      <c r="O481" s="1" t="s">
        <v>78</v>
      </c>
    </row>
    <row r="482" spans="2:24" ht="14.25" customHeight="1" thickTop="1">
      <c r="C482" s="44"/>
      <c r="D482" s="38" t="s">
        <v>22</v>
      </c>
      <c r="E482" s="39" t="str">
        <f ca="1">IFERROR(IF(E479-E480=0,"",E479-E480),"")</f>
        <v/>
      </c>
      <c r="F482" s="39" t="str">
        <f t="shared" ref="F482:L482" ca="1" si="344">IFERROR(IF(F479-F480=0,"",F479-F480),"")</f>
        <v/>
      </c>
      <c r="G482" s="39" t="str">
        <f t="shared" ca="1" si="344"/>
        <v/>
      </c>
      <c r="H482" s="39" t="str">
        <f t="shared" ca="1" si="344"/>
        <v/>
      </c>
      <c r="I482" s="39" t="str">
        <f t="shared" ca="1" si="344"/>
        <v/>
      </c>
      <c r="J482" s="39" t="str">
        <f t="shared" ca="1" si="344"/>
        <v/>
      </c>
      <c r="K482" s="39" t="str">
        <f t="shared" ca="1" si="344"/>
        <v/>
      </c>
      <c r="L482" s="121" t="str">
        <f t="shared" ca="1" si="344"/>
        <v/>
      </c>
      <c r="M482" s="39" t="str">
        <f ca="1">IF(E482="","",SUM(E482:L482))</f>
        <v/>
      </c>
      <c r="Q482" s="56" t="str">
        <f ca="1">Q479&amp;Q480</f>
        <v/>
      </c>
      <c r="R482" s="56" t="str">
        <f t="shared" ref="R482:X482" ca="1" si="345">R479&amp;R480</f>
        <v/>
      </c>
      <c r="S482" s="56" t="str">
        <f t="shared" ca="1" si="345"/>
        <v/>
      </c>
      <c r="T482" s="56" t="str">
        <f t="shared" ca="1" si="345"/>
        <v/>
      </c>
      <c r="U482" s="56" t="str">
        <f t="shared" ca="1" si="345"/>
        <v/>
      </c>
      <c r="V482" s="56" t="str">
        <f t="shared" ca="1" si="345"/>
        <v/>
      </c>
      <c r="W482" s="56" t="str">
        <f t="shared" ca="1" si="345"/>
        <v/>
      </c>
      <c r="X482" s="56" t="str">
        <f t="shared" ca="1" si="345"/>
        <v/>
      </c>
    </row>
    <row r="483" spans="2:24" ht="15" thickBot="1">
      <c r="B483" s="32"/>
      <c r="C483" s="32"/>
      <c r="D483" s="32"/>
      <c r="E483" s="32"/>
      <c r="F483" s="32"/>
      <c r="G483" s="32"/>
      <c r="H483" s="32"/>
      <c r="I483" s="32"/>
      <c r="J483" s="32"/>
      <c r="K483" s="32"/>
      <c r="L483" s="32"/>
      <c r="M483" s="32"/>
    </row>
    <row r="484" spans="2:24">
      <c r="Q484" s="1" t="s">
        <v>88</v>
      </c>
      <c r="R484" s="1" t="s">
        <v>89</v>
      </c>
      <c r="S484" s="1" t="s">
        <v>90</v>
      </c>
    </row>
    <row r="485" spans="2:24" ht="14.25" customHeight="1">
      <c r="B485" s="45">
        <f>B470+1</f>
        <v>33</v>
      </c>
      <c r="C485" s="35" t="str">
        <f>HYPERLINK("#日誌"&amp;B485&amp;"!B10","日誌"&amp;B485)</f>
        <v>日誌33</v>
      </c>
      <c r="D485" s="127" t="s">
        <v>106</v>
      </c>
      <c r="E485" s="130"/>
      <c r="F485" s="127" t="s">
        <v>73</v>
      </c>
      <c r="G485" s="52"/>
      <c r="H485" s="127" t="s">
        <v>83</v>
      </c>
      <c r="I485" s="25"/>
      <c r="J485" s="127" t="s">
        <v>15</v>
      </c>
      <c r="K485" s="25"/>
      <c r="M485" s="54" t="str">
        <f>HYPERLINK("#①人件費!C"&amp;9*B485,"経費支出管理表へ")</f>
        <v>経費支出管理表へ</v>
      </c>
      <c r="O485" s="125" t="str">
        <f>IF(AND(G485="健保等級適用者以外の者（Ｂ）",OR(I485="日額",I485="時給")),"健保等級適用者以外の者（Ｂ）かつ給与形態が「"&amp;I485&amp;"」の場合、等級単価を適用しません。補助金事務局へお問い合わせ頂き、個別単価を適用してください。","")</f>
        <v/>
      </c>
      <c r="Q485" s="1" t="str">
        <f>IF(G485="","×","○")</f>
        <v>×</v>
      </c>
      <c r="R485" s="1" t="str">
        <f>IF(G485="健保等級適用者（Ａ）","○",IF(AND(G485="健保等級適用者以外の者（Ｂ）",I485=""),"×",IF(OR(I485="年額",I485="月額"),"○","")))</f>
        <v/>
      </c>
      <c r="S485" s="1" t="str">
        <f>IF(AND(G485="健保等級適用者（Ａ）",K485=""),"×","○")</f>
        <v>○</v>
      </c>
    </row>
    <row r="486" spans="2:24" ht="14.25" customHeight="1">
      <c r="C486" s="95"/>
      <c r="D486" s="94"/>
      <c r="F486" s="127" t="s">
        <v>115</v>
      </c>
      <c r="G486" s="25"/>
      <c r="H486" s="127" t="s">
        <v>116</v>
      </c>
      <c r="I486" s="25"/>
    </row>
    <row r="487" spans="2:24" ht="7.5" customHeight="1">
      <c r="C487" s="26"/>
      <c r="D487" s="26"/>
      <c r="E487" s="26"/>
      <c r="F487" s="26"/>
      <c r="G487" s="34" t="e">
        <f>VLOOKUP(G486,リスト!F:G,2,FALSE)</f>
        <v>#N/A</v>
      </c>
      <c r="H487" s="26"/>
      <c r="I487" s="34"/>
      <c r="J487" s="26"/>
      <c r="K487" s="26"/>
      <c r="L487" s="26"/>
      <c r="M487" s="26"/>
    </row>
    <row r="488" spans="2:24" ht="14.25" customHeight="1">
      <c r="C488" s="40"/>
      <c r="D488" s="111"/>
      <c r="E488" s="112" t="s">
        <v>42</v>
      </c>
      <c r="F488" s="112" t="s">
        <v>43</v>
      </c>
      <c r="G488" s="112" t="s">
        <v>44</v>
      </c>
      <c r="H488" s="112" t="s">
        <v>45</v>
      </c>
      <c r="I488" s="112" t="s">
        <v>46</v>
      </c>
      <c r="J488" s="112" t="s">
        <v>47</v>
      </c>
      <c r="K488" s="112" t="s">
        <v>48</v>
      </c>
      <c r="L488" s="112" t="s">
        <v>49</v>
      </c>
      <c r="M488" s="113" t="s">
        <v>11</v>
      </c>
      <c r="Q488" s="112" t="s">
        <v>42</v>
      </c>
      <c r="R488" s="112" t="s">
        <v>43</v>
      </c>
      <c r="S488" s="112" t="s">
        <v>44</v>
      </c>
      <c r="T488" s="112" t="s">
        <v>45</v>
      </c>
      <c r="U488" s="112" t="s">
        <v>46</v>
      </c>
      <c r="V488" s="112" t="s">
        <v>47</v>
      </c>
      <c r="W488" s="112" t="s">
        <v>48</v>
      </c>
      <c r="X488" s="112" t="s">
        <v>49</v>
      </c>
    </row>
    <row r="489" spans="2:24" ht="14.25" customHeight="1">
      <c r="C489" s="27" t="s">
        <v>17</v>
      </c>
      <c r="D489" s="28"/>
      <c r="E489" s="29" cm="1">
        <f t="array" aca="1" ref="E489" ca="1">IF(INDIRECT(C485&amp;"!$E$41")=0,"",COUNT(INDIRECT(C485&amp;"!$E$10:$E$40")))</f>
        <v>0</v>
      </c>
      <c r="F489" s="29" cm="1">
        <f t="array" aca="1" ref="F489" ca="1">IF(INDIRECT(C485&amp;"!$E$76")=0,"",COUNT(INDIRECT(C485&amp;"!$E$45:$E$75")))</f>
        <v>0</v>
      </c>
      <c r="G489" s="29" cm="1">
        <f t="array" aca="1" ref="G489" ca="1">IF(INDIRECT(C485&amp;"!$E$111")=0,"",COUNT(INDIRECT(C485&amp;"!$E$80:$E$110")))</f>
        <v>0</v>
      </c>
      <c r="H489" s="29" cm="1">
        <f t="array" aca="1" ref="H489" ca="1">IF(INDIRECT(C485&amp;"!$E$146")=0,"",COUNT(INDIRECT(C485&amp;"!$E$115:$E$145")))</f>
        <v>0</v>
      </c>
      <c r="I489" s="29" cm="1">
        <f t="array" aca="1" ref="I489" ca="1">IF(INDIRECT(C485&amp;"!$E$181")=0,"",COUNT(INDIRECT(C485&amp;"!$E$150:$E$180")))</f>
        <v>0</v>
      </c>
      <c r="J489" s="29" cm="1">
        <f t="array" aca="1" ref="J489" ca="1">IF(INDIRECT(C485&amp;"!$E$216")=0,"",COUNT(INDIRECT(C485&amp;"!$E$185:$E$215")))</f>
        <v>0</v>
      </c>
      <c r="K489" s="29" cm="1">
        <f t="array" aca="1" ref="K489" ca="1">IF(INDIRECT(C485&amp;"!$E$251")=0,"",COUNT(INDIRECT(C485&amp;"!$E$220:$E$250")))</f>
        <v>0</v>
      </c>
      <c r="L489" s="116" cm="1">
        <f t="array" aca="1" ref="L489" ca="1">IF(INDIRECT(C485&amp;"!$E$286")=0,"",COUNT(INDIRECT(C485&amp;"!$E$255:$E$285")))</f>
        <v>0</v>
      </c>
      <c r="M489" s="29">
        <f ca="1">IF($E$9="","",SUM($E489:$L489))</f>
        <v>0</v>
      </c>
      <c r="O489" s="132" t="s">
        <v>145</v>
      </c>
      <c r="Q489" s="55" t="e" cm="1" vm="1">
        <f t="array" aca="1" ref="Q489" ca="1">INDIRECT(C485&amp;"!A" &amp; MIN(_xlfn._xlws.FILTER(ROW(INDIRECT(C485&amp;"!$B$10:$B$40")),INDIRECT(C485&amp;"!$B$10:$B$40")&lt;&gt;"")))</f>
        <v>#VALUE!</v>
      </c>
      <c r="R489" s="55" t="e" cm="1" vm="1">
        <f t="array" aca="1" ref="R489" ca="1">INDIRECT(C485&amp;"!A"&amp;MIN(_xlfn._xlws.FILTER(ROW(INDIRECT(C485&amp;"!$B$45:$B$75")),INDIRECT(C485&amp;"!$B$45:$B$75")&lt;&gt;"")))</f>
        <v>#VALUE!</v>
      </c>
      <c r="S489" s="55" t="e" cm="1" vm="1">
        <f t="array" aca="1" ref="S489" ca="1">INDIRECT(C485&amp;"!A"&amp;MIN(_xlfn._xlws.FILTER(ROW(INDIRECT(C485&amp;"!$B$80:$B$110")),INDIRECT(C485&amp;"!$B$80:$B$110")&lt;&gt;"")))</f>
        <v>#VALUE!</v>
      </c>
      <c r="T489" s="55" t="e" cm="1" vm="1">
        <f t="array" aca="1" ref="T489" ca="1">INDIRECT(C485&amp;"!A" &amp; MIN(_xlfn._xlws.FILTER(ROW(INDIRECT(C485&amp;"!$B$115:$B$145")),INDIRECT(C485&amp;"!$B$115:$B$145")&lt;&gt;"")))</f>
        <v>#VALUE!</v>
      </c>
      <c r="U489" s="55" t="e" cm="1" vm="1">
        <f t="array" aca="1" ref="U489" ca="1">INDIRECT(C485&amp;"!A" &amp; MIN(_xlfn._xlws.FILTER(ROW(INDIRECT(C485&amp;"!$B$150:$B$180")),INDIRECT(C485&amp;"!$B$150:$B$180")&lt;&gt;"")))</f>
        <v>#VALUE!</v>
      </c>
      <c r="V489" s="55" t="e" cm="1" vm="1">
        <f t="array" aca="1" ref="V489" ca="1">INDIRECT(C485&amp;"!A" &amp; MIN(_xlfn._xlws.FILTER(ROW(INDIRECT(C485&amp;"!$B$185:$B$215")),INDIRECT(C485&amp;"!$B$185:$B$215")&lt;&gt;"")))</f>
        <v>#VALUE!</v>
      </c>
      <c r="W489" s="55" t="e" cm="1" vm="1">
        <f t="array" aca="1" ref="W489" ca="1">INDIRECT(C485&amp;"!A" &amp; MIN(_xlfn._xlws.FILTER(ROW(INDIRECT(C485&amp;"!$B$220:$B$250")),INDIRECT(C485&amp;"!$B$220:$B$250")&lt;&gt;"")))</f>
        <v>#VALUE!</v>
      </c>
      <c r="X489" s="55" t="e" cm="1" vm="1">
        <f t="array" aca="1" ref="X489" ca="1">INDIRECT(C485&amp;"!A" &amp; MIN(_xlfn._xlws.FILTER(ROW(INDIRECT(C485&amp;"!$B$255:$B$285")),INDIRECT(C485&amp;"!$B$255:$B$285")&lt;&gt;"")))</f>
        <v>#VALUE!</v>
      </c>
    </row>
    <row r="490" spans="2:24" ht="14.25" customHeight="1">
      <c r="C490" s="36" t="s">
        <v>18</v>
      </c>
      <c r="D490" s="30" t="str">
        <f>IF(G485="健保等級適用者（Ａ）","報酬月額","月給")</f>
        <v>月給</v>
      </c>
      <c r="E490" s="24"/>
      <c r="F490" s="24"/>
      <c r="G490" s="24"/>
      <c r="H490" s="24"/>
      <c r="I490" s="24"/>
      <c r="J490" s="24"/>
      <c r="K490" s="24"/>
      <c r="L490" s="117"/>
      <c r="M490" s="122"/>
    </row>
    <row r="491" spans="2:24" ht="14.25" customHeight="1">
      <c r="C491" s="42"/>
      <c r="D491" s="30" t="s">
        <v>68</v>
      </c>
      <c r="E491" s="75" t="str">
        <f ca="1">IF(E492="","",IF(G485="健保等級適用者（Ａ）",IF(K485="年1～3回",MATCH(E492,等級単価一覧!G:G,0),MATCH(E492,等級単価一覧!F:F,0)),MATCH(E492,等級単価一覧!L:L,0))-10)</f>
        <v/>
      </c>
      <c r="F491" s="75" t="str">
        <f ca="1">IF(F492="","",IF(G485="健保等級適用者（Ａ）",IF(K485="年1～3回",MATCH(F492,等級単価一覧!G:G,0),MATCH(F492,等級単価一覧!F:F,0)),MATCH(F492,等級単価一覧!L:L,0))-10)</f>
        <v/>
      </c>
      <c r="G491" s="75" t="str">
        <f ca="1">IF(G492="","",IF(G485="健保等級適用者（Ａ）",IF(K485="年1～3回",MATCH(G492,等級単価一覧!G:G,0),MATCH(G492,等級単価一覧!F:F,0)),MATCH(G492,等級単価一覧!L:L,0))-10)</f>
        <v/>
      </c>
      <c r="H491" s="75" t="str">
        <f ca="1">IF(H492="","",IF(G485="健保等級適用者（Ａ）",IF(K485="年1～3回",MATCH(H492,等級単価一覧!G:G,0),MATCH(H492,等級単価一覧!F:F,0)),MATCH(H492,等級単価一覧!L:L,0))-10)</f>
        <v/>
      </c>
      <c r="I491" s="75" t="str">
        <f ca="1">IF(I492="","",IF(G485="健保等級適用者（Ａ）",IF(K485="年1～3回",MATCH(I492,等級単価一覧!G:G,0),MATCH(I492,等級単価一覧!F:F,0)),MATCH(I492,等級単価一覧!L:L,0))-10)</f>
        <v/>
      </c>
      <c r="J491" s="75" t="str">
        <f ca="1">IF(J492="","",IF(G485="健保等級適用者（Ａ）",IF(K485="年1～3回",MATCH(J492,等級単価一覧!G:G,0),MATCH(J492,等級単価一覧!F:F,0)),MATCH(J492,等級単価一覧!L:L,0))-10)</f>
        <v/>
      </c>
      <c r="K491" s="75" t="str">
        <f ca="1">IF(K492="","",IF(G485="健保等級適用者（Ａ）",IF(K485="年1～3回",MATCH(K492,等級単価一覧!G:G,0),MATCH(K492,等級単価一覧!F:F,0)),MATCH(K492,等級単価一覧!L:L,0))-10)</f>
        <v/>
      </c>
      <c r="L491" s="118" t="str">
        <f ca="1">IF(L492="","",IF(G485="健保等級適用者（Ａ）",IF(K485="年1～3回",MATCH(L492,等級単価一覧!G:G,0),MATCH(L492,等級単価一覧!F:F,0)),MATCH(L492,等級単価一覧!L:L,0))-10)</f>
        <v/>
      </c>
      <c r="M491" s="122"/>
    </row>
    <row r="492" spans="2:24" ht="14.25" customHeight="1">
      <c r="C492" s="42"/>
      <c r="D492" s="23" t="s">
        <v>20</v>
      </c>
      <c r="E492" s="41" t="str" cm="1">
        <f t="array" aca="1" ref="E492" ca="1">IF(AND(Q485="○",R485="○",S485="○"),IFERROR(IF(G485="健保等級適用者（Ａ）",IF(K485="年1～3回",VLOOKUP(E490,等級単価一覧!$B$11:$G$60,6,FALSE),VLOOKUP(E490,等級単価一覧!$B$11:$G$60,5,FALSE)),INDIRECT("等級単価一覧!L"&amp;MATCH(MAX(_xlfn._xlws.FILTER(等級単価一覧!$H$11:$H$60,等級単価一覧!$H$11:$H$60&lt;=E490)),等級単価一覧!H:H,0))),""),"")</f>
        <v/>
      </c>
      <c r="F492" s="41" t="str" cm="1">
        <f t="array" aca="1" ref="F492" ca="1">IF(AND(Q485="○",R485="○",S485="○"),IFERROR(IF(G485="健保等級適用者（Ａ）",IF(K485="年1～3回",VLOOKUP(F490,等級単価一覧!$B$11:$G$60,6,FALSE),VLOOKUP(F490,等級単価一覧!$B$11:$G$60,5,FALSE)),INDIRECT("等級単価一覧!L"&amp;MATCH(MAX(_xlfn._xlws.FILTER(等級単価一覧!$H$11:$H$60,等級単価一覧!$H$11:$H$60&lt;=F490)),等級単価一覧!H:H,0))),""),"")</f>
        <v/>
      </c>
      <c r="G492" s="41" t="str" cm="1">
        <f t="array" aca="1" ref="G492" ca="1">IF(AND(Q485="○",R485="○",S485="○"),IFERROR(IF(G485="健保等級適用者（Ａ）",IF(K485="年1～3回",VLOOKUP(G490,等級単価一覧!$B$11:$G$60,6,FALSE),VLOOKUP(G490,等級単価一覧!$B$11:$G$60,5,FALSE)),INDIRECT("等級単価一覧!L"&amp;MATCH(MAX(_xlfn._xlws.FILTER(等級単価一覧!$H$11:$H$60,等級単価一覧!$H$11:$H$60&lt;=G490)),等級単価一覧!H:H,0))),""),"")</f>
        <v/>
      </c>
      <c r="H492" s="41" t="str" cm="1">
        <f t="array" aca="1" ref="H492" ca="1">IF(AND(Q485="○",R485="○",S485="○"),IFERROR(IF(G485="健保等級適用者（Ａ）",IF(K485="年1～3回",VLOOKUP(H490,等級単価一覧!$B$11:$G$60,6,FALSE),VLOOKUP(H490,等級単価一覧!$B$11:$G$60,5,FALSE)),INDIRECT("等級単価一覧!L"&amp;MATCH(MAX(_xlfn._xlws.FILTER(等級単価一覧!$H$11:$H$60,等級単価一覧!$H$11:$H$60&lt;=H490)),等級単価一覧!H:H,0))),""),"")</f>
        <v/>
      </c>
      <c r="I492" s="41" t="str" cm="1">
        <f t="array" aca="1" ref="I492" ca="1">IF(AND(Q485="○",R485="○",S485="○"),IFERROR(IF(G485="健保等級適用者（Ａ）",IF(K485="年1～3回",VLOOKUP(I490,等級単価一覧!$B$11:$G$60,6,FALSE),VLOOKUP(I490,等級単価一覧!$B$11:$G$60,5,FALSE)),INDIRECT("等級単価一覧!L"&amp;MATCH(MAX(_xlfn._xlws.FILTER(等級単価一覧!$H$11:$H$60,等級単価一覧!$H$11:$H$60&lt;=I490)),等級単価一覧!H:H,0))),""),"")</f>
        <v/>
      </c>
      <c r="J492" s="41" t="str" cm="1">
        <f t="array" aca="1" ref="J492" ca="1">IF(AND(Q485="○",R485="○",S485="○"),IFERROR(IF(G485="健保等級適用者（Ａ）",IF(K485="年1～3回",VLOOKUP(J490,等級単価一覧!$B$11:$G$60,6,FALSE),VLOOKUP(J490,等級単価一覧!$B$11:$G$60,5,FALSE)),INDIRECT("等級単価一覧!L"&amp;MATCH(MAX(_xlfn._xlws.FILTER(等級単価一覧!$H$11:$H$60,等級単価一覧!$H$11:$H$60&lt;=J490)),等級単価一覧!H:H,0))),""),"")</f>
        <v/>
      </c>
      <c r="K492" s="41" t="str" cm="1">
        <f t="array" aca="1" ref="K492" ca="1">IF(AND(Q485="○",R485="○",S485="○"),IFERROR(IF(G485="健保等級適用者（Ａ）",IF(K485="年1～3回",VLOOKUP(K490,等級単価一覧!$B$11:$G$60,6,FALSE),VLOOKUP(K490,等級単価一覧!$B$11:$G$60,5,FALSE)),INDIRECT("等級単価一覧!L"&amp;MATCH(MAX(_xlfn._xlws.FILTER(等級単価一覧!$H$11:$H$60,等級単価一覧!$H$11:$H$60&lt;=K490)),等級単価一覧!H:H,0))),""),"")</f>
        <v/>
      </c>
      <c r="L492" s="119" t="str" cm="1">
        <f t="array" aca="1" ref="L492" ca="1">IF(AND(Q485="○",R485="○",S485="○"),IFERROR(IF(G485="健保等級適用者（Ａ）",IF(K485="年1～3回",VLOOKUP(L490,等級単価一覧!$B$11:$G$60,6,FALSE),VLOOKUP(L490,等級単価一覧!$B$11:$G$60,5,FALSE)),INDIRECT("等級単価一覧!L"&amp;MATCH(MAX(_xlfn._xlws.FILTER(等級単価一覧!$H$11:$H$60,等級単価一覧!$H$11:$H$60&lt;=L490)),等級単価一覧!H:H,0))),""),"")</f>
        <v/>
      </c>
      <c r="M492" s="122"/>
    </row>
    <row r="493" spans="2:24" ht="14.25" customHeight="1">
      <c r="C493" s="43"/>
      <c r="D493" s="36" t="s">
        <v>21</v>
      </c>
      <c r="E493" s="37" t="str" cm="1">
        <f t="array" aca="1" ref="E493" ca="1">IF(INDIRECT(C485&amp;"!$E$41")=0,"",INDIRECT(C485&amp;"!$E$41"))</f>
        <v/>
      </c>
      <c r="F493" s="37" t="str" cm="1">
        <f t="array" aca="1" ref="F493" ca="1">IF(INDIRECT(C485&amp;"!$E$76")=0,"",INDIRECT(C485&amp;"!$E$76"))</f>
        <v/>
      </c>
      <c r="G493" s="37" t="str" cm="1">
        <f t="array" aca="1" ref="G493" ca="1">IF(INDIRECT(C485&amp;"!$E$111")=0,"",INDIRECT(C485&amp;"!$E$111"))</f>
        <v/>
      </c>
      <c r="H493" s="37" t="str" cm="1">
        <f t="array" aca="1" ref="H493" ca="1">IF(INDIRECT(C485&amp;"!$E$146")=0,"",INDIRECT(C485&amp;"!$E$146"))</f>
        <v/>
      </c>
      <c r="I493" s="37" t="str" cm="1">
        <f t="array" aca="1" ref="I493" ca="1">IF(INDIRECT(C485&amp;"!$E$181")=0,"",INDIRECT(C485&amp;"!$E$181"))</f>
        <v/>
      </c>
      <c r="J493" s="37" t="str" cm="1">
        <f t="array" aca="1" ref="J493" ca="1">IF(INDIRECT(C485&amp;"!$E$216")=0,"",INDIRECT(C485&amp;"!$E$216"))</f>
        <v/>
      </c>
      <c r="K493" s="37" t="str" cm="1">
        <f t="array" aca="1" ref="K493" ca="1">IF(INDIRECT(C485&amp;"!$E$251")=0,"",INDIRECT(C485&amp;"!$E$251"))</f>
        <v/>
      </c>
      <c r="L493" s="120" t="str" cm="1">
        <f t="array" aca="1" ref="L493" ca="1">IF(INDIRECT(C485&amp;"!$E$286")=0,"",INDIRECT(C485&amp;"!$E$286"))</f>
        <v/>
      </c>
      <c r="M493" s="37" t="str">
        <f ca="1">IF(E493="","",SUM($E493:$L493))</f>
        <v/>
      </c>
    </row>
    <row r="494" spans="2:24" ht="14.25" customHeight="1">
      <c r="C494" s="43"/>
      <c r="D494" s="36" t="s">
        <v>91</v>
      </c>
      <c r="E494" s="53" t="str">
        <f ca="1">IF(OR(E492="",E493=""),"",ROUNDDOWN(E492*E493*24,0))</f>
        <v/>
      </c>
      <c r="F494" s="53" t="str">
        <f t="shared" ref="F494:L494" ca="1" si="346">IF(OR(F492="",F493=""),"",ROUNDDOWN(F492*F493*24,0))</f>
        <v/>
      </c>
      <c r="G494" s="53" t="str">
        <f t="shared" ca="1" si="346"/>
        <v/>
      </c>
      <c r="H494" s="53" t="str">
        <f t="shared" ca="1" si="346"/>
        <v/>
      </c>
      <c r="I494" s="53" t="str">
        <f t="shared" ca="1" si="346"/>
        <v/>
      </c>
      <c r="J494" s="53" t="str">
        <f t="shared" ca="1" si="346"/>
        <v/>
      </c>
      <c r="K494" s="53" t="str">
        <f t="shared" ca="1" si="346"/>
        <v/>
      </c>
      <c r="L494" s="53" t="str">
        <f t="shared" ca="1" si="346"/>
        <v/>
      </c>
      <c r="M494" s="123">
        <f ca="1">SUM(E494:L494)</f>
        <v>0</v>
      </c>
      <c r="Q494" s="26" t="str">
        <f t="shared" ref="Q494" ca="1" si="347">IF(OR(E492="",E493=""),"", TEXT(E492,"#,###円") &amp; "×" &amp; TEXT(E493,"[h]:mm時間;@") &amp; "=" &amp; TEXT(E494,"#,###円"))</f>
        <v/>
      </c>
      <c r="R494" s="26" t="str">
        <f t="shared" ref="R494" ca="1" si="348">IF(OR(F492="",F493=""),"", TEXT(F492,"#,###円") &amp; "×" &amp; TEXT(F493,"[h]:mm時間;@") &amp; "=" &amp; TEXT(F494,"#,###円"))</f>
        <v/>
      </c>
      <c r="S494" s="26" t="str">
        <f t="shared" ref="S494" ca="1" si="349">IF(OR(G492="",G493=""),"", TEXT(G492,"#,###円") &amp; "×" &amp; TEXT(G493,"[h]:mm時間;@") &amp; "=" &amp; TEXT(G494,"#,###円"))</f>
        <v/>
      </c>
      <c r="T494" s="26" t="str">
        <f t="shared" ref="T494" ca="1" si="350">IF(OR(H492="",H493=""),"", TEXT(H492,"#,###円") &amp; "×" &amp; TEXT(H493,"[h]:mm時間;@") &amp; "=" &amp; TEXT(H494,"#,###円"))</f>
        <v/>
      </c>
      <c r="U494" s="26" t="str">
        <f t="shared" ref="U494" ca="1" si="351">IF(OR(I492="",I493=""),"", TEXT(I492,"#,###円") &amp; "×" &amp; TEXT(I493,"[h]:mm時間;@") &amp; "=" &amp; TEXT(I494,"#,###円"))</f>
        <v/>
      </c>
      <c r="V494" s="26" t="str">
        <f t="shared" ref="V494" ca="1" si="352">IF(OR(J492="",J493=""),"", TEXT(J492,"#,###円") &amp; "×" &amp; TEXT(J493,"[h]:mm時間;@") &amp; "=" &amp; TEXT(J494,"#,###円"))</f>
        <v/>
      </c>
      <c r="W494" s="26" t="str">
        <f t="shared" ref="W494" ca="1" si="353">IF(OR(K492="",K493=""),"", TEXT(K492,"#,###円") &amp; "×" &amp; TEXT(K493,"[h]:mm時間;@") &amp; "=" &amp; TEXT(K494,"#,###円"))</f>
        <v/>
      </c>
      <c r="X494" s="26" t="str">
        <f ca="1">IF(OR(L492="",K493=""),"", TEXT(L492,"#,###円") &amp; "×" &amp; TEXT(L493,"[h]:mm時間;@") &amp; "=" &amp; TEXT(L494,"#,###円"))</f>
        <v/>
      </c>
    </row>
    <row r="495" spans="2:24" ht="14.25" customHeight="1">
      <c r="C495" s="36" t="s">
        <v>74</v>
      </c>
      <c r="D495" s="46" t="s">
        <v>75</v>
      </c>
      <c r="E495" s="47"/>
      <c r="F495" s="48"/>
      <c r="G495" s="48"/>
      <c r="H495" s="48"/>
      <c r="I495" s="48"/>
      <c r="J495" s="48"/>
      <c r="K495" s="48"/>
      <c r="L495" s="47"/>
      <c r="M495" s="124">
        <f>SUM(E495:L495)</f>
        <v>0</v>
      </c>
      <c r="Q495" s="26" t="str">
        <f t="shared" ref="Q495:X495" si="354">IF(E495="",""," / 自己負担：" &amp; TEXT(E495,"#,###円")) &amp; IF(E496="",""," ※" &amp;E496)</f>
        <v/>
      </c>
      <c r="R495" s="26" t="str">
        <f t="shared" si="354"/>
        <v/>
      </c>
      <c r="S495" s="26" t="str">
        <f t="shared" si="354"/>
        <v/>
      </c>
      <c r="T495" s="26" t="str">
        <f t="shared" si="354"/>
        <v/>
      </c>
      <c r="U495" s="26" t="str">
        <f t="shared" si="354"/>
        <v/>
      </c>
      <c r="V495" s="26" t="str">
        <f t="shared" si="354"/>
        <v/>
      </c>
      <c r="W495" s="26" t="str">
        <f t="shared" si="354"/>
        <v/>
      </c>
      <c r="X495" s="26" t="str">
        <f t="shared" si="354"/>
        <v/>
      </c>
    </row>
    <row r="496" spans="2:24" ht="34.5" customHeight="1" thickBot="1">
      <c r="C496" s="49" t="s">
        <v>76</v>
      </c>
      <c r="D496" s="50" t="s">
        <v>77</v>
      </c>
      <c r="E496" s="51"/>
      <c r="F496" s="51"/>
      <c r="G496" s="51"/>
      <c r="H496" s="51"/>
      <c r="I496" s="51"/>
      <c r="J496" s="51"/>
      <c r="K496" s="51"/>
      <c r="L496" s="51"/>
      <c r="M496" s="122"/>
      <c r="O496" s="1" t="s">
        <v>78</v>
      </c>
    </row>
    <row r="497" spans="2:24" ht="14.25" customHeight="1" thickTop="1">
      <c r="C497" s="44"/>
      <c r="D497" s="38" t="s">
        <v>22</v>
      </c>
      <c r="E497" s="39" t="str">
        <f ca="1">IFERROR(IF(E494-E495=0,"",E494-E495),"")</f>
        <v/>
      </c>
      <c r="F497" s="39" t="str">
        <f t="shared" ref="F497:L497" ca="1" si="355">IFERROR(IF(F494-F495=0,"",F494-F495),"")</f>
        <v/>
      </c>
      <c r="G497" s="39" t="str">
        <f t="shared" ca="1" si="355"/>
        <v/>
      </c>
      <c r="H497" s="39" t="str">
        <f t="shared" ca="1" si="355"/>
        <v/>
      </c>
      <c r="I497" s="39" t="str">
        <f t="shared" ca="1" si="355"/>
        <v/>
      </c>
      <c r="J497" s="39" t="str">
        <f t="shared" ca="1" si="355"/>
        <v/>
      </c>
      <c r="K497" s="39" t="str">
        <f t="shared" ca="1" si="355"/>
        <v/>
      </c>
      <c r="L497" s="121" t="str">
        <f t="shared" ca="1" si="355"/>
        <v/>
      </c>
      <c r="M497" s="39" t="str">
        <f ca="1">IF(E497="","",SUM(E497:L497))</f>
        <v/>
      </c>
      <c r="Q497" s="56" t="str">
        <f ca="1">Q494&amp;Q495</f>
        <v/>
      </c>
      <c r="R497" s="56" t="str">
        <f t="shared" ref="R497:X497" ca="1" si="356">R494&amp;R495</f>
        <v/>
      </c>
      <c r="S497" s="56" t="str">
        <f t="shared" ca="1" si="356"/>
        <v/>
      </c>
      <c r="T497" s="56" t="str">
        <f t="shared" ca="1" si="356"/>
        <v/>
      </c>
      <c r="U497" s="56" t="str">
        <f t="shared" ca="1" si="356"/>
        <v/>
      </c>
      <c r="V497" s="56" t="str">
        <f t="shared" ca="1" si="356"/>
        <v/>
      </c>
      <c r="W497" s="56" t="str">
        <f t="shared" ca="1" si="356"/>
        <v/>
      </c>
      <c r="X497" s="56" t="str">
        <f t="shared" ca="1" si="356"/>
        <v/>
      </c>
    </row>
    <row r="498" spans="2:24" ht="15" thickBot="1">
      <c r="B498" s="32"/>
      <c r="C498" s="32"/>
      <c r="D498" s="32"/>
      <c r="E498" s="32"/>
      <c r="F498" s="32"/>
      <c r="G498" s="32"/>
      <c r="H498" s="32"/>
      <c r="I498" s="32"/>
      <c r="J498" s="32"/>
      <c r="K498" s="32"/>
      <c r="L498" s="32"/>
      <c r="M498" s="32"/>
    </row>
    <row r="499" spans="2:24">
      <c r="Q499" s="1" t="s">
        <v>88</v>
      </c>
      <c r="R499" s="1" t="s">
        <v>89</v>
      </c>
      <c r="S499" s="1" t="s">
        <v>90</v>
      </c>
    </row>
    <row r="500" spans="2:24" ht="14.25" customHeight="1">
      <c r="B500" s="45">
        <f>B485+1</f>
        <v>34</v>
      </c>
      <c r="C500" s="35" t="str">
        <f>HYPERLINK("#日誌"&amp;B500&amp;"!B10","日誌"&amp;B500)</f>
        <v>日誌34</v>
      </c>
      <c r="D500" s="127" t="s">
        <v>106</v>
      </c>
      <c r="E500" s="130"/>
      <c r="F500" s="127" t="s">
        <v>73</v>
      </c>
      <c r="G500" s="52"/>
      <c r="H500" s="127" t="s">
        <v>83</v>
      </c>
      <c r="I500" s="25"/>
      <c r="J500" s="127" t="s">
        <v>15</v>
      </c>
      <c r="K500" s="25"/>
      <c r="M500" s="54" t="str">
        <f>HYPERLINK("#①人件費!C"&amp;9*B500,"経費支出管理表へ")</f>
        <v>経費支出管理表へ</v>
      </c>
      <c r="O500" s="125" t="str">
        <f>IF(AND(G500="健保等級適用者以外の者（Ｂ）",OR(I500="日額",I500="時給")),"健保等級適用者以外の者（Ｂ）かつ給与形態が「"&amp;I500&amp;"」の場合、等級単価を適用しません。補助金事務局へお問い合わせ頂き、個別単価を適用してください。","")</f>
        <v/>
      </c>
      <c r="Q500" s="1" t="str">
        <f>IF(G500="","×","○")</f>
        <v>×</v>
      </c>
      <c r="R500" s="1" t="str">
        <f>IF(G500="健保等級適用者（Ａ）","○",IF(AND(G500="健保等級適用者以外の者（Ｂ）",I500=""),"×",IF(OR(I500="年額",I500="月額"),"○","")))</f>
        <v/>
      </c>
      <c r="S500" s="1" t="str">
        <f>IF(AND(G500="健保等級適用者（Ａ）",K500=""),"×","○")</f>
        <v>○</v>
      </c>
    </row>
    <row r="501" spans="2:24" ht="14.25" customHeight="1">
      <c r="C501" s="95"/>
      <c r="D501" s="94"/>
      <c r="F501" s="127" t="s">
        <v>115</v>
      </c>
      <c r="G501" s="25"/>
      <c r="H501" s="127" t="s">
        <v>116</v>
      </c>
      <c r="I501" s="25"/>
    </row>
    <row r="502" spans="2:24" ht="7.5" customHeight="1">
      <c r="C502" s="26"/>
      <c r="D502" s="26"/>
      <c r="E502" s="26"/>
      <c r="F502" s="26"/>
      <c r="G502" s="34" t="e">
        <f>VLOOKUP(G501,リスト!F:G,2,FALSE)</f>
        <v>#N/A</v>
      </c>
      <c r="H502" s="26"/>
      <c r="I502" s="34"/>
      <c r="J502" s="26"/>
      <c r="K502" s="26"/>
      <c r="L502" s="26"/>
      <c r="M502" s="26"/>
    </row>
    <row r="503" spans="2:24" ht="14.25" customHeight="1">
      <c r="C503" s="40"/>
      <c r="D503" s="111"/>
      <c r="E503" s="112" t="s">
        <v>42</v>
      </c>
      <c r="F503" s="112" t="s">
        <v>43</v>
      </c>
      <c r="G503" s="112" t="s">
        <v>44</v>
      </c>
      <c r="H503" s="112" t="s">
        <v>45</v>
      </c>
      <c r="I503" s="112" t="s">
        <v>46</v>
      </c>
      <c r="J503" s="112" t="s">
        <v>47</v>
      </c>
      <c r="K503" s="112" t="s">
        <v>48</v>
      </c>
      <c r="L503" s="112" t="s">
        <v>49</v>
      </c>
      <c r="M503" s="113" t="s">
        <v>11</v>
      </c>
      <c r="Q503" s="112" t="s">
        <v>42</v>
      </c>
      <c r="R503" s="112" t="s">
        <v>43</v>
      </c>
      <c r="S503" s="112" t="s">
        <v>44</v>
      </c>
      <c r="T503" s="112" t="s">
        <v>45</v>
      </c>
      <c r="U503" s="112" t="s">
        <v>46</v>
      </c>
      <c r="V503" s="112" t="s">
        <v>47</v>
      </c>
      <c r="W503" s="112" t="s">
        <v>48</v>
      </c>
      <c r="X503" s="112" t="s">
        <v>49</v>
      </c>
    </row>
    <row r="504" spans="2:24" ht="14.25" customHeight="1">
      <c r="C504" s="27" t="s">
        <v>17</v>
      </c>
      <c r="D504" s="28"/>
      <c r="E504" s="29" cm="1">
        <f t="array" aca="1" ref="E504" ca="1">IF(INDIRECT(C500&amp;"!$E$41")=0,"",COUNT(INDIRECT(C500&amp;"!$E$10:$E$40")))</f>
        <v>0</v>
      </c>
      <c r="F504" s="29" cm="1">
        <f t="array" aca="1" ref="F504" ca="1">IF(INDIRECT(C500&amp;"!$E$76")=0,"",COUNT(INDIRECT(C500&amp;"!$E$45:$E$75")))</f>
        <v>0</v>
      </c>
      <c r="G504" s="29" cm="1">
        <f t="array" aca="1" ref="G504" ca="1">IF(INDIRECT(C500&amp;"!$E$111")=0,"",COUNT(INDIRECT(C500&amp;"!$E$80:$E$110")))</f>
        <v>0</v>
      </c>
      <c r="H504" s="29" cm="1">
        <f t="array" aca="1" ref="H504" ca="1">IF(INDIRECT(C500&amp;"!$E$146")=0,"",COUNT(INDIRECT(C500&amp;"!$E$115:$E$145")))</f>
        <v>0</v>
      </c>
      <c r="I504" s="29" cm="1">
        <f t="array" aca="1" ref="I504" ca="1">IF(INDIRECT(C500&amp;"!$E$181")=0,"",COUNT(INDIRECT(C500&amp;"!$E$150:$E$180")))</f>
        <v>0</v>
      </c>
      <c r="J504" s="29" cm="1">
        <f t="array" aca="1" ref="J504" ca="1">IF(INDIRECT(C500&amp;"!$E$216")=0,"",COUNT(INDIRECT(C500&amp;"!$E$185:$E$215")))</f>
        <v>0</v>
      </c>
      <c r="K504" s="29" cm="1">
        <f t="array" aca="1" ref="K504" ca="1">IF(INDIRECT(C500&amp;"!$E$251")=0,"",COUNT(INDIRECT(C500&amp;"!$E$220:$E$250")))</f>
        <v>0</v>
      </c>
      <c r="L504" s="116" cm="1">
        <f t="array" aca="1" ref="L504" ca="1">IF(INDIRECT(C500&amp;"!$E$286")=0,"",COUNT(INDIRECT(C500&amp;"!$E$255:$E$285")))</f>
        <v>0</v>
      </c>
      <c r="M504" s="29">
        <f ca="1">IF($E$9="","",SUM($E504:$L504))</f>
        <v>0</v>
      </c>
      <c r="O504" s="132" t="s">
        <v>145</v>
      </c>
      <c r="Q504" s="55" t="e" cm="1" vm="1">
        <f t="array" aca="1" ref="Q504" ca="1">INDIRECT(C500&amp;"!A" &amp; MIN(_xlfn._xlws.FILTER(ROW(INDIRECT(C500&amp;"!$B$10:$B$40")),INDIRECT(C500&amp;"!$B$10:$B$40")&lt;&gt;"")))</f>
        <v>#VALUE!</v>
      </c>
      <c r="R504" s="55" t="e" cm="1" vm="1">
        <f t="array" aca="1" ref="R504" ca="1">INDIRECT(C500&amp;"!A"&amp;MIN(_xlfn._xlws.FILTER(ROW(INDIRECT(C500&amp;"!$B$45:$B$75")),INDIRECT(C500&amp;"!$B$45:$B$75")&lt;&gt;"")))</f>
        <v>#VALUE!</v>
      </c>
      <c r="S504" s="55" t="e" cm="1" vm="1">
        <f t="array" aca="1" ref="S504" ca="1">INDIRECT(C500&amp;"!A"&amp;MIN(_xlfn._xlws.FILTER(ROW(INDIRECT(C500&amp;"!$B$80:$B$110")),INDIRECT(C500&amp;"!$B$80:$B$110")&lt;&gt;"")))</f>
        <v>#VALUE!</v>
      </c>
      <c r="T504" s="55" t="e" cm="1" vm="1">
        <f t="array" aca="1" ref="T504" ca="1">INDIRECT(C500&amp;"!A" &amp; MIN(_xlfn._xlws.FILTER(ROW(INDIRECT(C500&amp;"!$B$115:$B$145")),INDIRECT(C500&amp;"!$B$115:$B$145")&lt;&gt;"")))</f>
        <v>#VALUE!</v>
      </c>
      <c r="U504" s="55" t="e" cm="1" vm="1">
        <f t="array" aca="1" ref="U504" ca="1">INDIRECT(C500&amp;"!A" &amp; MIN(_xlfn._xlws.FILTER(ROW(INDIRECT(C500&amp;"!$B$150:$B$180")),INDIRECT(C500&amp;"!$B$150:$B$180")&lt;&gt;"")))</f>
        <v>#VALUE!</v>
      </c>
      <c r="V504" s="55" t="e" cm="1" vm="1">
        <f t="array" aca="1" ref="V504" ca="1">INDIRECT(C500&amp;"!A" &amp; MIN(_xlfn._xlws.FILTER(ROW(INDIRECT(C500&amp;"!$B$185:$B$215")),INDIRECT(C500&amp;"!$B$185:$B$215")&lt;&gt;"")))</f>
        <v>#VALUE!</v>
      </c>
      <c r="W504" s="55" t="e" cm="1" vm="1">
        <f t="array" aca="1" ref="W504" ca="1">INDIRECT(C500&amp;"!A" &amp; MIN(_xlfn._xlws.FILTER(ROW(INDIRECT(C500&amp;"!$B$220:$B$250")),INDIRECT(C500&amp;"!$B$220:$B$250")&lt;&gt;"")))</f>
        <v>#VALUE!</v>
      </c>
      <c r="X504" s="55" t="e" cm="1" vm="1">
        <f t="array" aca="1" ref="X504" ca="1">INDIRECT(C500&amp;"!A" &amp; MIN(_xlfn._xlws.FILTER(ROW(INDIRECT(C500&amp;"!$B$255:$B$285")),INDIRECT(C500&amp;"!$B$255:$B$285")&lt;&gt;"")))</f>
        <v>#VALUE!</v>
      </c>
    </row>
    <row r="505" spans="2:24" ht="14.25" customHeight="1">
      <c r="C505" s="36" t="s">
        <v>18</v>
      </c>
      <c r="D505" s="30" t="str">
        <f>IF(G500="健保等級適用者（Ａ）","報酬月額","月給")</f>
        <v>月給</v>
      </c>
      <c r="E505" s="24"/>
      <c r="F505" s="24"/>
      <c r="G505" s="24"/>
      <c r="H505" s="24"/>
      <c r="I505" s="24"/>
      <c r="J505" s="24"/>
      <c r="K505" s="24"/>
      <c r="L505" s="117"/>
      <c r="M505" s="122"/>
    </row>
    <row r="506" spans="2:24" ht="14.25" customHeight="1">
      <c r="C506" s="42"/>
      <c r="D506" s="30" t="s">
        <v>68</v>
      </c>
      <c r="E506" s="75" t="str">
        <f ca="1">IF(E507="","",IF(G500="健保等級適用者（Ａ）",IF(K500="年1～3回",MATCH(E507,等級単価一覧!G:G,0),MATCH(E507,等級単価一覧!F:F,0)),MATCH(E507,等級単価一覧!L:L,0))-10)</f>
        <v/>
      </c>
      <c r="F506" s="75" t="str">
        <f ca="1">IF(F507="","",IF(G500="健保等級適用者（Ａ）",IF(K500="年1～3回",MATCH(F507,等級単価一覧!G:G,0),MATCH(F507,等級単価一覧!F:F,0)),MATCH(F507,等級単価一覧!L:L,0))-10)</f>
        <v/>
      </c>
      <c r="G506" s="75" t="str">
        <f ca="1">IF(G507="","",IF(G500="健保等級適用者（Ａ）",IF(K500="年1～3回",MATCH(G507,等級単価一覧!G:G,0),MATCH(G507,等級単価一覧!F:F,0)),MATCH(G507,等級単価一覧!L:L,0))-10)</f>
        <v/>
      </c>
      <c r="H506" s="75" t="str">
        <f ca="1">IF(H507="","",IF(G500="健保等級適用者（Ａ）",IF(K500="年1～3回",MATCH(H507,等級単価一覧!G:G,0),MATCH(H507,等級単価一覧!F:F,0)),MATCH(H507,等級単価一覧!L:L,0))-10)</f>
        <v/>
      </c>
      <c r="I506" s="75" t="str">
        <f ca="1">IF(I507="","",IF(G500="健保等級適用者（Ａ）",IF(K500="年1～3回",MATCH(I507,等級単価一覧!G:G,0),MATCH(I507,等級単価一覧!F:F,0)),MATCH(I507,等級単価一覧!L:L,0))-10)</f>
        <v/>
      </c>
      <c r="J506" s="75" t="str">
        <f ca="1">IF(J507="","",IF(G500="健保等級適用者（Ａ）",IF(K500="年1～3回",MATCH(J507,等級単価一覧!G:G,0),MATCH(J507,等級単価一覧!F:F,0)),MATCH(J507,等級単価一覧!L:L,0))-10)</f>
        <v/>
      </c>
      <c r="K506" s="75" t="str">
        <f ca="1">IF(K507="","",IF(G500="健保等級適用者（Ａ）",IF(K500="年1～3回",MATCH(K507,等級単価一覧!G:G,0),MATCH(K507,等級単価一覧!F:F,0)),MATCH(K507,等級単価一覧!L:L,0))-10)</f>
        <v/>
      </c>
      <c r="L506" s="118" t="str">
        <f ca="1">IF(L507="","",IF(G500="健保等級適用者（Ａ）",IF(K500="年1～3回",MATCH(L507,等級単価一覧!G:G,0),MATCH(L507,等級単価一覧!F:F,0)),MATCH(L507,等級単価一覧!L:L,0))-10)</f>
        <v/>
      </c>
      <c r="M506" s="122"/>
    </row>
    <row r="507" spans="2:24" ht="14.25" customHeight="1">
      <c r="C507" s="42"/>
      <c r="D507" s="23" t="s">
        <v>20</v>
      </c>
      <c r="E507" s="41" t="str" cm="1">
        <f t="array" aca="1" ref="E507" ca="1">IF(AND(Q500="○",R500="○",S500="○"),IFERROR(IF(G500="健保等級適用者（Ａ）",IF(K500="年1～3回",VLOOKUP(E505,等級単価一覧!$B$11:$G$60,6,FALSE),VLOOKUP(E505,等級単価一覧!$B$11:$G$60,5,FALSE)),INDIRECT("等級単価一覧!L"&amp;MATCH(MAX(_xlfn._xlws.FILTER(等級単価一覧!$H$11:$H$60,等級単価一覧!$H$11:$H$60&lt;=E505)),等級単価一覧!H:H,0))),""),"")</f>
        <v/>
      </c>
      <c r="F507" s="41" t="str" cm="1">
        <f t="array" aca="1" ref="F507" ca="1">IF(AND(Q500="○",R500="○",S500="○"),IFERROR(IF(G500="健保等級適用者（Ａ）",IF(K500="年1～3回",VLOOKUP(F505,等級単価一覧!$B$11:$G$60,6,FALSE),VLOOKUP(F505,等級単価一覧!$B$11:$G$60,5,FALSE)),INDIRECT("等級単価一覧!L"&amp;MATCH(MAX(_xlfn._xlws.FILTER(等級単価一覧!$H$11:$H$60,等級単価一覧!$H$11:$H$60&lt;=F505)),等級単価一覧!H:H,0))),""),"")</f>
        <v/>
      </c>
      <c r="G507" s="41" t="str" cm="1">
        <f t="array" aca="1" ref="G507" ca="1">IF(AND(Q500="○",R500="○",S500="○"),IFERROR(IF(G500="健保等級適用者（Ａ）",IF(K500="年1～3回",VLOOKUP(G505,等級単価一覧!$B$11:$G$60,6,FALSE),VLOOKUP(G505,等級単価一覧!$B$11:$G$60,5,FALSE)),INDIRECT("等級単価一覧!L"&amp;MATCH(MAX(_xlfn._xlws.FILTER(等級単価一覧!$H$11:$H$60,等級単価一覧!$H$11:$H$60&lt;=G505)),等級単価一覧!H:H,0))),""),"")</f>
        <v/>
      </c>
      <c r="H507" s="41" t="str" cm="1">
        <f t="array" aca="1" ref="H507" ca="1">IF(AND(Q500="○",R500="○",S500="○"),IFERROR(IF(G500="健保等級適用者（Ａ）",IF(K500="年1～3回",VLOOKUP(H505,等級単価一覧!$B$11:$G$60,6,FALSE),VLOOKUP(H505,等級単価一覧!$B$11:$G$60,5,FALSE)),INDIRECT("等級単価一覧!L"&amp;MATCH(MAX(_xlfn._xlws.FILTER(等級単価一覧!$H$11:$H$60,等級単価一覧!$H$11:$H$60&lt;=H505)),等級単価一覧!H:H,0))),""),"")</f>
        <v/>
      </c>
      <c r="I507" s="41" t="str" cm="1">
        <f t="array" aca="1" ref="I507" ca="1">IF(AND(Q500="○",R500="○",S500="○"),IFERROR(IF(G500="健保等級適用者（Ａ）",IF(K500="年1～3回",VLOOKUP(I505,等級単価一覧!$B$11:$G$60,6,FALSE),VLOOKUP(I505,等級単価一覧!$B$11:$G$60,5,FALSE)),INDIRECT("等級単価一覧!L"&amp;MATCH(MAX(_xlfn._xlws.FILTER(等級単価一覧!$H$11:$H$60,等級単価一覧!$H$11:$H$60&lt;=I505)),等級単価一覧!H:H,0))),""),"")</f>
        <v/>
      </c>
      <c r="J507" s="41" t="str" cm="1">
        <f t="array" aca="1" ref="J507" ca="1">IF(AND(Q500="○",R500="○",S500="○"),IFERROR(IF(G500="健保等級適用者（Ａ）",IF(K500="年1～3回",VLOOKUP(J505,等級単価一覧!$B$11:$G$60,6,FALSE),VLOOKUP(J505,等級単価一覧!$B$11:$G$60,5,FALSE)),INDIRECT("等級単価一覧!L"&amp;MATCH(MAX(_xlfn._xlws.FILTER(等級単価一覧!$H$11:$H$60,等級単価一覧!$H$11:$H$60&lt;=J505)),等級単価一覧!H:H,0))),""),"")</f>
        <v/>
      </c>
      <c r="K507" s="41" t="str" cm="1">
        <f t="array" aca="1" ref="K507" ca="1">IF(AND(Q500="○",R500="○",S500="○"),IFERROR(IF(G500="健保等級適用者（Ａ）",IF(K500="年1～3回",VLOOKUP(K505,等級単価一覧!$B$11:$G$60,6,FALSE),VLOOKUP(K505,等級単価一覧!$B$11:$G$60,5,FALSE)),INDIRECT("等級単価一覧!L"&amp;MATCH(MAX(_xlfn._xlws.FILTER(等級単価一覧!$H$11:$H$60,等級単価一覧!$H$11:$H$60&lt;=K505)),等級単価一覧!H:H,0))),""),"")</f>
        <v/>
      </c>
      <c r="L507" s="119" t="str" cm="1">
        <f t="array" aca="1" ref="L507" ca="1">IF(AND(Q500="○",R500="○",S500="○"),IFERROR(IF(G500="健保等級適用者（Ａ）",IF(K500="年1～3回",VLOOKUP(L505,等級単価一覧!$B$11:$G$60,6,FALSE),VLOOKUP(L505,等級単価一覧!$B$11:$G$60,5,FALSE)),INDIRECT("等級単価一覧!L"&amp;MATCH(MAX(_xlfn._xlws.FILTER(等級単価一覧!$H$11:$H$60,等級単価一覧!$H$11:$H$60&lt;=L505)),等級単価一覧!H:H,0))),""),"")</f>
        <v/>
      </c>
      <c r="M507" s="122"/>
    </row>
    <row r="508" spans="2:24" ht="14.25" customHeight="1">
      <c r="C508" s="43"/>
      <c r="D508" s="36" t="s">
        <v>21</v>
      </c>
      <c r="E508" s="37" t="str" cm="1">
        <f t="array" aca="1" ref="E508" ca="1">IF(INDIRECT(C500&amp;"!$E$41")=0,"",INDIRECT(C500&amp;"!$E$41"))</f>
        <v/>
      </c>
      <c r="F508" s="37" t="str" cm="1">
        <f t="array" aca="1" ref="F508" ca="1">IF(INDIRECT(C500&amp;"!$E$76")=0,"",INDIRECT(C500&amp;"!$E$76"))</f>
        <v/>
      </c>
      <c r="G508" s="37" t="str" cm="1">
        <f t="array" aca="1" ref="G508" ca="1">IF(INDIRECT(C500&amp;"!$E$111")=0,"",INDIRECT(C500&amp;"!$E$111"))</f>
        <v/>
      </c>
      <c r="H508" s="37" t="str" cm="1">
        <f t="array" aca="1" ref="H508" ca="1">IF(INDIRECT(C500&amp;"!$E$146")=0,"",INDIRECT(C500&amp;"!$E$146"))</f>
        <v/>
      </c>
      <c r="I508" s="37" t="str" cm="1">
        <f t="array" aca="1" ref="I508" ca="1">IF(INDIRECT(C500&amp;"!$E$181")=0,"",INDIRECT(C500&amp;"!$E$181"))</f>
        <v/>
      </c>
      <c r="J508" s="37" t="str" cm="1">
        <f t="array" aca="1" ref="J508" ca="1">IF(INDIRECT(C500&amp;"!$E$216")=0,"",INDIRECT(C500&amp;"!$E$216"))</f>
        <v/>
      </c>
      <c r="K508" s="37" t="str" cm="1">
        <f t="array" aca="1" ref="K508" ca="1">IF(INDIRECT(C500&amp;"!$E$251")=0,"",INDIRECT(C500&amp;"!$E$251"))</f>
        <v/>
      </c>
      <c r="L508" s="120" t="str" cm="1">
        <f t="array" aca="1" ref="L508" ca="1">IF(INDIRECT(C500&amp;"!$E$286")=0,"",INDIRECT(C500&amp;"!$E$286"))</f>
        <v/>
      </c>
      <c r="M508" s="37" t="str">
        <f ca="1">IF(E508="","",SUM($E508:$L508))</f>
        <v/>
      </c>
    </row>
    <row r="509" spans="2:24" ht="14.25" customHeight="1">
      <c r="C509" s="43"/>
      <c r="D509" s="36" t="s">
        <v>91</v>
      </c>
      <c r="E509" s="53" t="str">
        <f ca="1">IF(OR(E507="",E508=""),"",ROUNDDOWN(E507*E508*24,0))</f>
        <v/>
      </c>
      <c r="F509" s="53" t="str">
        <f t="shared" ref="F509:L509" ca="1" si="357">IF(OR(F507="",F508=""),"",ROUNDDOWN(F507*F508*24,0))</f>
        <v/>
      </c>
      <c r="G509" s="53" t="str">
        <f t="shared" ca="1" si="357"/>
        <v/>
      </c>
      <c r="H509" s="53" t="str">
        <f t="shared" ca="1" si="357"/>
        <v/>
      </c>
      <c r="I509" s="53" t="str">
        <f t="shared" ca="1" si="357"/>
        <v/>
      </c>
      <c r="J509" s="53" t="str">
        <f t="shared" ca="1" si="357"/>
        <v/>
      </c>
      <c r="K509" s="53" t="str">
        <f t="shared" ca="1" si="357"/>
        <v/>
      </c>
      <c r="L509" s="53" t="str">
        <f t="shared" ca="1" si="357"/>
        <v/>
      </c>
      <c r="M509" s="123">
        <f ca="1">SUM(E509:L509)</f>
        <v>0</v>
      </c>
      <c r="Q509" s="26" t="str">
        <f t="shared" ref="Q509" ca="1" si="358">IF(OR(E507="",E508=""),"", TEXT(E507,"#,###円") &amp; "×" &amp; TEXT(E508,"[h]:mm時間;@") &amp; "=" &amp; TEXT(E509,"#,###円"))</f>
        <v/>
      </c>
      <c r="R509" s="26" t="str">
        <f t="shared" ref="R509" ca="1" si="359">IF(OR(F507="",F508=""),"", TEXT(F507,"#,###円") &amp; "×" &amp; TEXT(F508,"[h]:mm時間;@") &amp; "=" &amp; TEXT(F509,"#,###円"))</f>
        <v/>
      </c>
      <c r="S509" s="26" t="str">
        <f t="shared" ref="S509" ca="1" si="360">IF(OR(G507="",G508=""),"", TEXT(G507,"#,###円") &amp; "×" &amp; TEXT(G508,"[h]:mm時間;@") &amp; "=" &amp; TEXT(G509,"#,###円"))</f>
        <v/>
      </c>
      <c r="T509" s="26" t="str">
        <f t="shared" ref="T509" ca="1" si="361">IF(OR(H507="",H508=""),"", TEXT(H507,"#,###円") &amp; "×" &amp; TEXT(H508,"[h]:mm時間;@") &amp; "=" &amp; TEXT(H509,"#,###円"))</f>
        <v/>
      </c>
      <c r="U509" s="26" t="str">
        <f t="shared" ref="U509" ca="1" si="362">IF(OR(I507="",I508=""),"", TEXT(I507,"#,###円") &amp; "×" &amp; TEXT(I508,"[h]:mm時間;@") &amp; "=" &amp; TEXT(I509,"#,###円"))</f>
        <v/>
      </c>
      <c r="V509" s="26" t="str">
        <f t="shared" ref="V509" ca="1" si="363">IF(OR(J507="",J508=""),"", TEXT(J507,"#,###円") &amp; "×" &amp; TEXT(J508,"[h]:mm時間;@") &amp; "=" &amp; TEXT(J509,"#,###円"))</f>
        <v/>
      </c>
      <c r="W509" s="26" t="str">
        <f t="shared" ref="W509" ca="1" si="364">IF(OR(K507="",K508=""),"", TEXT(K507,"#,###円") &amp; "×" &amp; TEXT(K508,"[h]:mm時間;@") &amp; "=" &amp; TEXT(K509,"#,###円"))</f>
        <v/>
      </c>
      <c r="X509" s="26" t="str">
        <f ca="1">IF(OR(L507="",K508=""),"", TEXT(L507,"#,###円") &amp; "×" &amp; TEXT(L508,"[h]:mm時間;@") &amp; "=" &amp; TEXT(L509,"#,###円"))</f>
        <v/>
      </c>
    </row>
    <row r="510" spans="2:24" ht="14.25" customHeight="1">
      <c r="C510" s="36" t="s">
        <v>74</v>
      </c>
      <c r="D510" s="46" t="s">
        <v>75</v>
      </c>
      <c r="E510" s="47"/>
      <c r="F510" s="48"/>
      <c r="G510" s="48"/>
      <c r="H510" s="48"/>
      <c r="I510" s="48"/>
      <c r="J510" s="48"/>
      <c r="K510" s="48"/>
      <c r="L510" s="47"/>
      <c r="M510" s="124">
        <f>SUM(E510:L510)</f>
        <v>0</v>
      </c>
      <c r="Q510" s="26" t="str">
        <f t="shared" ref="Q510:X510" si="365">IF(E510="",""," / 自己負担：" &amp; TEXT(E510,"#,###円")) &amp; IF(E511="",""," ※" &amp;E511)</f>
        <v/>
      </c>
      <c r="R510" s="26" t="str">
        <f t="shared" si="365"/>
        <v/>
      </c>
      <c r="S510" s="26" t="str">
        <f t="shared" si="365"/>
        <v/>
      </c>
      <c r="T510" s="26" t="str">
        <f t="shared" si="365"/>
        <v/>
      </c>
      <c r="U510" s="26" t="str">
        <f t="shared" si="365"/>
        <v/>
      </c>
      <c r="V510" s="26" t="str">
        <f t="shared" si="365"/>
        <v/>
      </c>
      <c r="W510" s="26" t="str">
        <f t="shared" si="365"/>
        <v/>
      </c>
      <c r="X510" s="26" t="str">
        <f t="shared" si="365"/>
        <v/>
      </c>
    </row>
    <row r="511" spans="2:24" ht="34.5" customHeight="1" thickBot="1">
      <c r="C511" s="49" t="s">
        <v>76</v>
      </c>
      <c r="D511" s="50" t="s">
        <v>77</v>
      </c>
      <c r="E511" s="51"/>
      <c r="F511" s="51"/>
      <c r="G511" s="51"/>
      <c r="H511" s="51"/>
      <c r="I511" s="51"/>
      <c r="J511" s="51"/>
      <c r="K511" s="51"/>
      <c r="L511" s="51"/>
      <c r="M511" s="122"/>
      <c r="O511" s="1" t="s">
        <v>78</v>
      </c>
    </row>
    <row r="512" spans="2:24" ht="14.25" customHeight="1" thickTop="1">
      <c r="C512" s="44"/>
      <c r="D512" s="38" t="s">
        <v>22</v>
      </c>
      <c r="E512" s="39" t="str">
        <f ca="1">IFERROR(IF(E509-E510=0,"",E509-E510),"")</f>
        <v/>
      </c>
      <c r="F512" s="39" t="str">
        <f t="shared" ref="F512:L512" ca="1" si="366">IFERROR(IF(F509-F510=0,"",F509-F510),"")</f>
        <v/>
      </c>
      <c r="G512" s="39" t="str">
        <f t="shared" ca="1" si="366"/>
        <v/>
      </c>
      <c r="H512" s="39" t="str">
        <f t="shared" ca="1" si="366"/>
        <v/>
      </c>
      <c r="I512" s="39" t="str">
        <f t="shared" ca="1" si="366"/>
        <v/>
      </c>
      <c r="J512" s="39" t="str">
        <f t="shared" ca="1" si="366"/>
        <v/>
      </c>
      <c r="K512" s="39" t="str">
        <f t="shared" ca="1" si="366"/>
        <v/>
      </c>
      <c r="L512" s="121" t="str">
        <f t="shared" ca="1" si="366"/>
        <v/>
      </c>
      <c r="M512" s="39" t="str">
        <f ca="1">IF(E512="","",SUM(E512:L512))</f>
        <v/>
      </c>
      <c r="Q512" s="56" t="str">
        <f ca="1">Q509&amp;Q510</f>
        <v/>
      </c>
      <c r="R512" s="56" t="str">
        <f t="shared" ref="R512:X512" ca="1" si="367">R509&amp;R510</f>
        <v/>
      </c>
      <c r="S512" s="56" t="str">
        <f t="shared" ca="1" si="367"/>
        <v/>
      </c>
      <c r="T512" s="56" t="str">
        <f t="shared" ca="1" si="367"/>
        <v/>
      </c>
      <c r="U512" s="56" t="str">
        <f t="shared" ca="1" si="367"/>
        <v/>
      </c>
      <c r="V512" s="56" t="str">
        <f t="shared" ca="1" si="367"/>
        <v/>
      </c>
      <c r="W512" s="56" t="str">
        <f t="shared" ca="1" si="367"/>
        <v/>
      </c>
      <c r="X512" s="56" t="str">
        <f t="shared" ca="1" si="367"/>
        <v/>
      </c>
    </row>
    <row r="513" spans="2:24" ht="15" thickBot="1">
      <c r="B513" s="32"/>
      <c r="C513" s="32"/>
      <c r="D513" s="32"/>
      <c r="E513" s="32"/>
      <c r="F513" s="32"/>
      <c r="G513" s="32"/>
      <c r="H513" s="32"/>
      <c r="I513" s="32"/>
      <c r="J513" s="32"/>
      <c r="K513" s="32"/>
      <c r="L513" s="32"/>
      <c r="M513" s="32"/>
    </row>
    <row r="514" spans="2:24">
      <c r="Q514" s="1" t="s">
        <v>88</v>
      </c>
      <c r="R514" s="1" t="s">
        <v>89</v>
      </c>
      <c r="S514" s="1" t="s">
        <v>90</v>
      </c>
    </row>
    <row r="515" spans="2:24" ht="14.25" customHeight="1">
      <c r="B515" s="45">
        <f>B500+1</f>
        <v>35</v>
      </c>
      <c r="C515" s="35" t="str">
        <f>HYPERLINK("#日誌"&amp;B515&amp;"!B10","日誌"&amp;B515)</f>
        <v>日誌35</v>
      </c>
      <c r="D515" s="127" t="s">
        <v>106</v>
      </c>
      <c r="E515" s="130"/>
      <c r="F515" s="127" t="s">
        <v>73</v>
      </c>
      <c r="G515" s="52"/>
      <c r="H515" s="127" t="s">
        <v>83</v>
      </c>
      <c r="I515" s="25"/>
      <c r="J515" s="127" t="s">
        <v>15</v>
      </c>
      <c r="K515" s="25"/>
      <c r="M515" s="54" t="str">
        <f>HYPERLINK("#①人件費!C"&amp;9*B515,"経費支出管理表へ")</f>
        <v>経費支出管理表へ</v>
      </c>
      <c r="O515" s="125" t="str">
        <f>IF(AND(G515="健保等級適用者以外の者（Ｂ）",OR(I515="日額",I515="時給")),"健保等級適用者以外の者（Ｂ）かつ給与形態が「"&amp;I515&amp;"」の場合、等級単価を適用しません。補助金事務局へお問い合わせ頂き、個別単価を適用してください。","")</f>
        <v/>
      </c>
      <c r="Q515" s="1" t="str">
        <f>IF(G515="","×","○")</f>
        <v>×</v>
      </c>
      <c r="R515" s="1" t="str">
        <f>IF(G515="健保等級適用者（Ａ）","○",IF(AND(G515="健保等級適用者以外の者（Ｂ）",I515=""),"×",IF(OR(I515="年額",I515="月額"),"○","")))</f>
        <v/>
      </c>
      <c r="S515" s="1" t="str">
        <f>IF(AND(G515="健保等級適用者（Ａ）",K515=""),"×","○")</f>
        <v>○</v>
      </c>
    </row>
    <row r="516" spans="2:24" ht="14.25" customHeight="1">
      <c r="C516" s="95"/>
      <c r="D516" s="94"/>
      <c r="F516" s="127" t="s">
        <v>115</v>
      </c>
      <c r="G516" s="25"/>
      <c r="H516" s="127" t="s">
        <v>116</v>
      </c>
      <c r="I516" s="25"/>
    </row>
    <row r="517" spans="2:24" ht="7.5" customHeight="1">
      <c r="C517" s="26"/>
      <c r="D517" s="26"/>
      <c r="E517" s="26"/>
      <c r="F517" s="26"/>
      <c r="G517" s="34" t="e">
        <f>VLOOKUP(G516,リスト!F:G,2,FALSE)</f>
        <v>#N/A</v>
      </c>
      <c r="H517" s="26"/>
      <c r="I517" s="34"/>
      <c r="J517" s="26"/>
      <c r="K517" s="26"/>
      <c r="L517" s="26"/>
      <c r="M517" s="26"/>
    </row>
    <row r="518" spans="2:24" ht="14.25" customHeight="1">
      <c r="C518" s="40"/>
      <c r="D518" s="111"/>
      <c r="E518" s="112" t="s">
        <v>42</v>
      </c>
      <c r="F518" s="112" t="s">
        <v>43</v>
      </c>
      <c r="G518" s="112" t="s">
        <v>44</v>
      </c>
      <c r="H518" s="112" t="s">
        <v>45</v>
      </c>
      <c r="I518" s="112" t="s">
        <v>46</v>
      </c>
      <c r="J518" s="112" t="s">
        <v>47</v>
      </c>
      <c r="K518" s="112" t="s">
        <v>48</v>
      </c>
      <c r="L518" s="112" t="s">
        <v>49</v>
      </c>
      <c r="M518" s="113" t="s">
        <v>11</v>
      </c>
      <c r="Q518" s="112" t="s">
        <v>42</v>
      </c>
      <c r="R518" s="112" t="s">
        <v>43</v>
      </c>
      <c r="S518" s="112" t="s">
        <v>44</v>
      </c>
      <c r="T518" s="112" t="s">
        <v>45</v>
      </c>
      <c r="U518" s="112" t="s">
        <v>46</v>
      </c>
      <c r="V518" s="112" t="s">
        <v>47</v>
      </c>
      <c r="W518" s="112" t="s">
        <v>48</v>
      </c>
      <c r="X518" s="112" t="s">
        <v>49</v>
      </c>
    </row>
    <row r="519" spans="2:24" ht="14.25" customHeight="1">
      <c r="C519" s="27" t="s">
        <v>17</v>
      </c>
      <c r="D519" s="28"/>
      <c r="E519" s="29" cm="1">
        <f t="array" aca="1" ref="E519" ca="1">IF(INDIRECT(C515&amp;"!$E$41")=0,"",COUNT(INDIRECT(C515&amp;"!$E$10:$E$40")))</f>
        <v>0</v>
      </c>
      <c r="F519" s="29" cm="1">
        <f t="array" aca="1" ref="F519" ca="1">IF(INDIRECT(C515&amp;"!$E$76")=0,"",COUNT(INDIRECT(C515&amp;"!$E$45:$E$75")))</f>
        <v>0</v>
      </c>
      <c r="G519" s="29" cm="1">
        <f t="array" aca="1" ref="G519" ca="1">IF(INDIRECT(C515&amp;"!$E$111")=0,"",COUNT(INDIRECT(C515&amp;"!$E$80:$E$110")))</f>
        <v>0</v>
      </c>
      <c r="H519" s="29" cm="1">
        <f t="array" aca="1" ref="H519" ca="1">IF(INDIRECT(C515&amp;"!$E$146")=0,"",COUNT(INDIRECT(C515&amp;"!$E$115:$E$145")))</f>
        <v>0</v>
      </c>
      <c r="I519" s="29" cm="1">
        <f t="array" aca="1" ref="I519" ca="1">IF(INDIRECT(C515&amp;"!$E$181")=0,"",COUNT(INDIRECT(C515&amp;"!$E$150:$E$180")))</f>
        <v>0</v>
      </c>
      <c r="J519" s="29" cm="1">
        <f t="array" aca="1" ref="J519" ca="1">IF(INDIRECT(C515&amp;"!$E$216")=0,"",COUNT(INDIRECT(C515&amp;"!$E$185:$E$215")))</f>
        <v>0</v>
      </c>
      <c r="K519" s="29" cm="1">
        <f t="array" aca="1" ref="K519" ca="1">IF(INDIRECT(C515&amp;"!$E$251")=0,"",COUNT(INDIRECT(C515&amp;"!$E$220:$E$250")))</f>
        <v>0</v>
      </c>
      <c r="L519" s="116" cm="1">
        <f t="array" aca="1" ref="L519" ca="1">IF(INDIRECT(C515&amp;"!$E$286")=0,"",COUNT(INDIRECT(C515&amp;"!$E$255:$E$285")))</f>
        <v>0</v>
      </c>
      <c r="M519" s="29">
        <f ca="1">IF($E$9="","",SUM($E519:$L519))</f>
        <v>0</v>
      </c>
      <c r="O519" s="132" t="s">
        <v>145</v>
      </c>
      <c r="Q519" s="55" t="e" cm="1" vm="1">
        <f t="array" aca="1" ref="Q519" ca="1">INDIRECT(C515&amp;"!A" &amp; MIN(_xlfn._xlws.FILTER(ROW(INDIRECT(C515&amp;"!$B$10:$B$40")),INDIRECT(C515&amp;"!$B$10:$B$40")&lt;&gt;"")))</f>
        <v>#VALUE!</v>
      </c>
      <c r="R519" s="55" t="e" cm="1" vm="1">
        <f t="array" aca="1" ref="R519" ca="1">INDIRECT(C515&amp;"!A"&amp;MIN(_xlfn._xlws.FILTER(ROW(INDIRECT(C515&amp;"!$B$45:$B$75")),INDIRECT(C515&amp;"!$B$45:$B$75")&lt;&gt;"")))</f>
        <v>#VALUE!</v>
      </c>
      <c r="S519" s="55" t="e" cm="1" vm="1">
        <f t="array" aca="1" ref="S519" ca="1">INDIRECT(C515&amp;"!A"&amp;MIN(_xlfn._xlws.FILTER(ROW(INDIRECT(C515&amp;"!$B$80:$B$110")),INDIRECT(C515&amp;"!$B$80:$B$110")&lt;&gt;"")))</f>
        <v>#VALUE!</v>
      </c>
      <c r="T519" s="55" t="e" cm="1" vm="1">
        <f t="array" aca="1" ref="T519" ca="1">INDIRECT(C515&amp;"!A" &amp; MIN(_xlfn._xlws.FILTER(ROW(INDIRECT(C515&amp;"!$B$115:$B$145")),INDIRECT(C515&amp;"!$B$115:$B$145")&lt;&gt;"")))</f>
        <v>#VALUE!</v>
      </c>
      <c r="U519" s="55" t="e" cm="1" vm="1">
        <f t="array" aca="1" ref="U519" ca="1">INDIRECT(C515&amp;"!A" &amp; MIN(_xlfn._xlws.FILTER(ROW(INDIRECT(C515&amp;"!$B$150:$B$180")),INDIRECT(C515&amp;"!$B$150:$B$180")&lt;&gt;"")))</f>
        <v>#VALUE!</v>
      </c>
      <c r="V519" s="55" t="e" cm="1" vm="1">
        <f t="array" aca="1" ref="V519" ca="1">INDIRECT(C515&amp;"!A" &amp; MIN(_xlfn._xlws.FILTER(ROW(INDIRECT(C515&amp;"!$B$185:$B$215")),INDIRECT(C515&amp;"!$B$185:$B$215")&lt;&gt;"")))</f>
        <v>#VALUE!</v>
      </c>
      <c r="W519" s="55" t="e" cm="1" vm="1">
        <f t="array" aca="1" ref="W519" ca="1">INDIRECT(C515&amp;"!A" &amp; MIN(_xlfn._xlws.FILTER(ROW(INDIRECT(C515&amp;"!$B$220:$B$250")),INDIRECT(C515&amp;"!$B$220:$B$250")&lt;&gt;"")))</f>
        <v>#VALUE!</v>
      </c>
      <c r="X519" s="55" t="e" cm="1" vm="1">
        <f t="array" aca="1" ref="X519" ca="1">INDIRECT(C515&amp;"!A" &amp; MIN(_xlfn._xlws.FILTER(ROW(INDIRECT(C515&amp;"!$B$255:$B$285")),INDIRECT(C515&amp;"!$B$255:$B$285")&lt;&gt;"")))</f>
        <v>#VALUE!</v>
      </c>
    </row>
    <row r="520" spans="2:24" ht="14.25" customHeight="1">
      <c r="C520" s="36" t="s">
        <v>18</v>
      </c>
      <c r="D520" s="30" t="str">
        <f>IF(G515="健保等級適用者（Ａ）","報酬月額","月給")</f>
        <v>月給</v>
      </c>
      <c r="E520" s="24"/>
      <c r="F520" s="24"/>
      <c r="G520" s="24"/>
      <c r="H520" s="24"/>
      <c r="I520" s="24"/>
      <c r="J520" s="24"/>
      <c r="K520" s="24"/>
      <c r="L520" s="117"/>
      <c r="M520" s="122"/>
    </row>
    <row r="521" spans="2:24" ht="14.25" customHeight="1">
      <c r="C521" s="42"/>
      <c r="D521" s="30" t="s">
        <v>68</v>
      </c>
      <c r="E521" s="75" t="str">
        <f ca="1">IF(E522="","",IF(G515="健保等級適用者（Ａ）",IF(K515="年1～3回",MATCH(E522,等級単価一覧!G:G,0),MATCH(E522,等級単価一覧!F:F,0)),MATCH(E522,等級単価一覧!L:L,0))-10)</f>
        <v/>
      </c>
      <c r="F521" s="75" t="str">
        <f ca="1">IF(F522="","",IF(G515="健保等級適用者（Ａ）",IF(K515="年1～3回",MATCH(F522,等級単価一覧!G:G,0),MATCH(F522,等級単価一覧!F:F,0)),MATCH(F522,等級単価一覧!L:L,0))-10)</f>
        <v/>
      </c>
      <c r="G521" s="75" t="str">
        <f ca="1">IF(G522="","",IF(G515="健保等級適用者（Ａ）",IF(K515="年1～3回",MATCH(G522,等級単価一覧!G:G,0),MATCH(G522,等級単価一覧!F:F,0)),MATCH(G522,等級単価一覧!L:L,0))-10)</f>
        <v/>
      </c>
      <c r="H521" s="75" t="str">
        <f ca="1">IF(H522="","",IF(G515="健保等級適用者（Ａ）",IF(K515="年1～3回",MATCH(H522,等級単価一覧!G:G,0),MATCH(H522,等級単価一覧!F:F,0)),MATCH(H522,等級単価一覧!L:L,0))-10)</f>
        <v/>
      </c>
      <c r="I521" s="75" t="str">
        <f ca="1">IF(I522="","",IF(G515="健保等級適用者（Ａ）",IF(K515="年1～3回",MATCH(I522,等級単価一覧!G:G,0),MATCH(I522,等級単価一覧!F:F,0)),MATCH(I522,等級単価一覧!L:L,0))-10)</f>
        <v/>
      </c>
      <c r="J521" s="75" t="str">
        <f ca="1">IF(J522="","",IF(G515="健保等級適用者（Ａ）",IF(K515="年1～3回",MATCH(J522,等級単価一覧!G:G,0),MATCH(J522,等級単価一覧!F:F,0)),MATCH(J522,等級単価一覧!L:L,0))-10)</f>
        <v/>
      </c>
      <c r="K521" s="75" t="str">
        <f ca="1">IF(K522="","",IF(G515="健保等級適用者（Ａ）",IF(K515="年1～3回",MATCH(K522,等級単価一覧!G:G,0),MATCH(K522,等級単価一覧!F:F,0)),MATCH(K522,等級単価一覧!L:L,0))-10)</f>
        <v/>
      </c>
      <c r="L521" s="118" t="str">
        <f ca="1">IF(L522="","",IF(G515="健保等級適用者（Ａ）",IF(K515="年1～3回",MATCH(L522,等級単価一覧!G:G,0),MATCH(L522,等級単価一覧!F:F,0)),MATCH(L522,等級単価一覧!L:L,0))-10)</f>
        <v/>
      </c>
      <c r="M521" s="122"/>
    </row>
    <row r="522" spans="2:24" ht="14.25" customHeight="1">
      <c r="C522" s="42"/>
      <c r="D522" s="23" t="s">
        <v>20</v>
      </c>
      <c r="E522" s="41" t="str" cm="1">
        <f t="array" aca="1" ref="E522" ca="1">IF(AND(Q515="○",R515="○",S515="○"),IFERROR(IF(G515="健保等級適用者（Ａ）",IF(K515="年1～3回",VLOOKUP(E520,等級単価一覧!$B$11:$G$60,6,FALSE),VLOOKUP(E520,等級単価一覧!$B$11:$G$60,5,FALSE)),INDIRECT("等級単価一覧!L"&amp;MATCH(MAX(_xlfn._xlws.FILTER(等級単価一覧!$H$11:$H$60,等級単価一覧!$H$11:$H$60&lt;=E520)),等級単価一覧!H:H,0))),""),"")</f>
        <v/>
      </c>
      <c r="F522" s="41" t="str" cm="1">
        <f t="array" aca="1" ref="F522" ca="1">IF(AND(Q515="○",R515="○",S515="○"),IFERROR(IF(G515="健保等級適用者（Ａ）",IF(K515="年1～3回",VLOOKUP(F520,等級単価一覧!$B$11:$G$60,6,FALSE),VLOOKUP(F520,等級単価一覧!$B$11:$G$60,5,FALSE)),INDIRECT("等級単価一覧!L"&amp;MATCH(MAX(_xlfn._xlws.FILTER(等級単価一覧!$H$11:$H$60,等級単価一覧!$H$11:$H$60&lt;=F520)),等級単価一覧!H:H,0))),""),"")</f>
        <v/>
      </c>
      <c r="G522" s="41" t="str" cm="1">
        <f t="array" aca="1" ref="G522" ca="1">IF(AND(Q515="○",R515="○",S515="○"),IFERROR(IF(G515="健保等級適用者（Ａ）",IF(K515="年1～3回",VLOOKUP(G520,等級単価一覧!$B$11:$G$60,6,FALSE),VLOOKUP(G520,等級単価一覧!$B$11:$G$60,5,FALSE)),INDIRECT("等級単価一覧!L"&amp;MATCH(MAX(_xlfn._xlws.FILTER(等級単価一覧!$H$11:$H$60,等級単価一覧!$H$11:$H$60&lt;=G520)),等級単価一覧!H:H,0))),""),"")</f>
        <v/>
      </c>
      <c r="H522" s="41" t="str" cm="1">
        <f t="array" aca="1" ref="H522" ca="1">IF(AND(Q515="○",R515="○",S515="○"),IFERROR(IF(G515="健保等級適用者（Ａ）",IF(K515="年1～3回",VLOOKUP(H520,等級単価一覧!$B$11:$G$60,6,FALSE),VLOOKUP(H520,等級単価一覧!$B$11:$G$60,5,FALSE)),INDIRECT("等級単価一覧!L"&amp;MATCH(MAX(_xlfn._xlws.FILTER(等級単価一覧!$H$11:$H$60,等級単価一覧!$H$11:$H$60&lt;=H520)),等級単価一覧!H:H,0))),""),"")</f>
        <v/>
      </c>
      <c r="I522" s="41" t="str" cm="1">
        <f t="array" aca="1" ref="I522" ca="1">IF(AND(Q515="○",R515="○",S515="○"),IFERROR(IF(G515="健保等級適用者（Ａ）",IF(K515="年1～3回",VLOOKUP(I520,等級単価一覧!$B$11:$G$60,6,FALSE),VLOOKUP(I520,等級単価一覧!$B$11:$G$60,5,FALSE)),INDIRECT("等級単価一覧!L"&amp;MATCH(MAX(_xlfn._xlws.FILTER(等級単価一覧!$H$11:$H$60,等級単価一覧!$H$11:$H$60&lt;=I520)),等級単価一覧!H:H,0))),""),"")</f>
        <v/>
      </c>
      <c r="J522" s="41" t="str" cm="1">
        <f t="array" aca="1" ref="J522" ca="1">IF(AND(Q515="○",R515="○",S515="○"),IFERROR(IF(G515="健保等級適用者（Ａ）",IF(K515="年1～3回",VLOOKUP(J520,等級単価一覧!$B$11:$G$60,6,FALSE),VLOOKUP(J520,等級単価一覧!$B$11:$G$60,5,FALSE)),INDIRECT("等級単価一覧!L"&amp;MATCH(MAX(_xlfn._xlws.FILTER(等級単価一覧!$H$11:$H$60,等級単価一覧!$H$11:$H$60&lt;=J520)),等級単価一覧!H:H,0))),""),"")</f>
        <v/>
      </c>
      <c r="K522" s="41" t="str" cm="1">
        <f t="array" aca="1" ref="K522" ca="1">IF(AND(Q515="○",R515="○",S515="○"),IFERROR(IF(G515="健保等級適用者（Ａ）",IF(K515="年1～3回",VLOOKUP(K520,等級単価一覧!$B$11:$G$60,6,FALSE),VLOOKUP(K520,等級単価一覧!$B$11:$G$60,5,FALSE)),INDIRECT("等級単価一覧!L"&amp;MATCH(MAX(_xlfn._xlws.FILTER(等級単価一覧!$H$11:$H$60,等級単価一覧!$H$11:$H$60&lt;=K520)),等級単価一覧!H:H,0))),""),"")</f>
        <v/>
      </c>
      <c r="L522" s="119" t="str" cm="1">
        <f t="array" aca="1" ref="L522" ca="1">IF(AND(Q515="○",R515="○",S515="○"),IFERROR(IF(G515="健保等級適用者（Ａ）",IF(K515="年1～3回",VLOOKUP(L520,等級単価一覧!$B$11:$G$60,6,FALSE),VLOOKUP(L520,等級単価一覧!$B$11:$G$60,5,FALSE)),INDIRECT("等級単価一覧!L"&amp;MATCH(MAX(_xlfn._xlws.FILTER(等級単価一覧!$H$11:$H$60,等級単価一覧!$H$11:$H$60&lt;=L520)),等級単価一覧!H:H,0))),""),"")</f>
        <v/>
      </c>
      <c r="M522" s="122"/>
    </row>
    <row r="523" spans="2:24" ht="14.25" customHeight="1">
      <c r="C523" s="43"/>
      <c r="D523" s="36" t="s">
        <v>21</v>
      </c>
      <c r="E523" s="37" t="str" cm="1">
        <f t="array" aca="1" ref="E523" ca="1">IF(INDIRECT(C515&amp;"!$E$41")=0,"",INDIRECT(C515&amp;"!$E$41"))</f>
        <v/>
      </c>
      <c r="F523" s="37" t="str" cm="1">
        <f t="array" aca="1" ref="F523" ca="1">IF(INDIRECT(C515&amp;"!$E$76")=0,"",INDIRECT(C515&amp;"!$E$76"))</f>
        <v/>
      </c>
      <c r="G523" s="37" t="str" cm="1">
        <f t="array" aca="1" ref="G523" ca="1">IF(INDIRECT(C515&amp;"!$E$111")=0,"",INDIRECT(C515&amp;"!$E$111"))</f>
        <v/>
      </c>
      <c r="H523" s="37" t="str" cm="1">
        <f t="array" aca="1" ref="H523" ca="1">IF(INDIRECT(C515&amp;"!$E$146")=0,"",INDIRECT(C515&amp;"!$E$146"))</f>
        <v/>
      </c>
      <c r="I523" s="37" t="str" cm="1">
        <f t="array" aca="1" ref="I523" ca="1">IF(INDIRECT(C515&amp;"!$E$181")=0,"",INDIRECT(C515&amp;"!$E$181"))</f>
        <v/>
      </c>
      <c r="J523" s="37" t="str" cm="1">
        <f t="array" aca="1" ref="J523" ca="1">IF(INDIRECT(C515&amp;"!$E$216")=0,"",INDIRECT(C515&amp;"!$E$216"))</f>
        <v/>
      </c>
      <c r="K523" s="37" t="str" cm="1">
        <f t="array" aca="1" ref="K523" ca="1">IF(INDIRECT(C515&amp;"!$E$251")=0,"",INDIRECT(C515&amp;"!$E$251"))</f>
        <v/>
      </c>
      <c r="L523" s="120" t="str" cm="1">
        <f t="array" aca="1" ref="L523" ca="1">IF(INDIRECT(C515&amp;"!$E$286")=0,"",INDIRECT(C515&amp;"!$E$286"))</f>
        <v/>
      </c>
      <c r="M523" s="37" t="str">
        <f ca="1">IF(E523="","",SUM($E523:$L523))</f>
        <v/>
      </c>
    </row>
    <row r="524" spans="2:24" ht="14.25" customHeight="1">
      <c r="C524" s="43"/>
      <c r="D524" s="36" t="s">
        <v>91</v>
      </c>
      <c r="E524" s="53" t="str">
        <f ca="1">IF(OR(E522="",E523=""),"",ROUNDDOWN(E522*E523*24,0))</f>
        <v/>
      </c>
      <c r="F524" s="53" t="str">
        <f t="shared" ref="F524:L524" ca="1" si="368">IF(OR(F522="",F523=""),"",ROUNDDOWN(F522*F523*24,0))</f>
        <v/>
      </c>
      <c r="G524" s="53" t="str">
        <f t="shared" ca="1" si="368"/>
        <v/>
      </c>
      <c r="H524" s="53" t="str">
        <f t="shared" ca="1" si="368"/>
        <v/>
      </c>
      <c r="I524" s="53" t="str">
        <f t="shared" ca="1" si="368"/>
        <v/>
      </c>
      <c r="J524" s="53" t="str">
        <f t="shared" ca="1" si="368"/>
        <v/>
      </c>
      <c r="K524" s="53" t="str">
        <f t="shared" ca="1" si="368"/>
        <v/>
      </c>
      <c r="L524" s="53" t="str">
        <f t="shared" ca="1" si="368"/>
        <v/>
      </c>
      <c r="M524" s="123">
        <f ca="1">SUM(E524:L524)</f>
        <v>0</v>
      </c>
      <c r="Q524" s="26" t="str">
        <f t="shared" ref="Q524" ca="1" si="369">IF(OR(E522="",E523=""),"", TEXT(E522,"#,###円") &amp; "×" &amp; TEXT(E523,"[h]:mm時間;@") &amp; "=" &amp; TEXT(E524,"#,###円"))</f>
        <v/>
      </c>
      <c r="R524" s="26" t="str">
        <f t="shared" ref="R524" ca="1" si="370">IF(OR(F522="",F523=""),"", TEXT(F522,"#,###円") &amp; "×" &amp; TEXT(F523,"[h]:mm時間;@") &amp; "=" &amp; TEXT(F524,"#,###円"))</f>
        <v/>
      </c>
      <c r="S524" s="26" t="str">
        <f t="shared" ref="S524" ca="1" si="371">IF(OR(G522="",G523=""),"", TEXT(G522,"#,###円") &amp; "×" &amp; TEXT(G523,"[h]:mm時間;@") &amp; "=" &amp; TEXT(G524,"#,###円"))</f>
        <v/>
      </c>
      <c r="T524" s="26" t="str">
        <f t="shared" ref="T524" ca="1" si="372">IF(OR(H522="",H523=""),"", TEXT(H522,"#,###円") &amp; "×" &amp; TEXT(H523,"[h]:mm時間;@") &amp; "=" &amp; TEXT(H524,"#,###円"))</f>
        <v/>
      </c>
      <c r="U524" s="26" t="str">
        <f t="shared" ref="U524" ca="1" si="373">IF(OR(I522="",I523=""),"", TEXT(I522,"#,###円") &amp; "×" &amp; TEXT(I523,"[h]:mm時間;@") &amp; "=" &amp; TEXT(I524,"#,###円"))</f>
        <v/>
      </c>
      <c r="V524" s="26" t="str">
        <f t="shared" ref="V524" ca="1" si="374">IF(OR(J522="",J523=""),"", TEXT(J522,"#,###円") &amp; "×" &amp; TEXT(J523,"[h]:mm時間;@") &amp; "=" &amp; TEXT(J524,"#,###円"))</f>
        <v/>
      </c>
      <c r="W524" s="26" t="str">
        <f t="shared" ref="W524" ca="1" si="375">IF(OR(K522="",K523=""),"", TEXT(K522,"#,###円") &amp; "×" &amp; TEXT(K523,"[h]:mm時間;@") &amp; "=" &amp; TEXT(K524,"#,###円"))</f>
        <v/>
      </c>
      <c r="X524" s="26" t="str">
        <f ca="1">IF(OR(L522="",K523=""),"", TEXT(L522,"#,###円") &amp; "×" &amp; TEXT(L523,"[h]:mm時間;@") &amp; "=" &amp; TEXT(L524,"#,###円"))</f>
        <v/>
      </c>
    </row>
    <row r="525" spans="2:24" ht="14.25" customHeight="1">
      <c r="C525" s="36" t="s">
        <v>74</v>
      </c>
      <c r="D525" s="46" t="s">
        <v>75</v>
      </c>
      <c r="E525" s="47"/>
      <c r="F525" s="48"/>
      <c r="G525" s="48"/>
      <c r="H525" s="48"/>
      <c r="I525" s="48"/>
      <c r="J525" s="48"/>
      <c r="K525" s="48"/>
      <c r="L525" s="47"/>
      <c r="M525" s="124">
        <f>SUM(E525:L525)</f>
        <v>0</v>
      </c>
      <c r="Q525" s="26" t="str">
        <f t="shared" ref="Q525:X525" si="376">IF(E525="",""," / 自己負担：" &amp; TEXT(E525,"#,###円")) &amp; IF(E526="",""," ※" &amp;E526)</f>
        <v/>
      </c>
      <c r="R525" s="26" t="str">
        <f t="shared" si="376"/>
        <v/>
      </c>
      <c r="S525" s="26" t="str">
        <f t="shared" si="376"/>
        <v/>
      </c>
      <c r="T525" s="26" t="str">
        <f t="shared" si="376"/>
        <v/>
      </c>
      <c r="U525" s="26" t="str">
        <f t="shared" si="376"/>
        <v/>
      </c>
      <c r="V525" s="26" t="str">
        <f t="shared" si="376"/>
        <v/>
      </c>
      <c r="W525" s="26" t="str">
        <f t="shared" si="376"/>
        <v/>
      </c>
      <c r="X525" s="26" t="str">
        <f t="shared" si="376"/>
        <v/>
      </c>
    </row>
    <row r="526" spans="2:24" ht="34.5" customHeight="1" thickBot="1">
      <c r="C526" s="49" t="s">
        <v>76</v>
      </c>
      <c r="D526" s="50" t="s">
        <v>77</v>
      </c>
      <c r="E526" s="51"/>
      <c r="F526" s="51"/>
      <c r="G526" s="51"/>
      <c r="H526" s="51"/>
      <c r="I526" s="51"/>
      <c r="J526" s="51"/>
      <c r="K526" s="51"/>
      <c r="L526" s="51"/>
      <c r="M526" s="122"/>
      <c r="O526" s="1" t="s">
        <v>78</v>
      </c>
    </row>
    <row r="527" spans="2:24" ht="14.25" customHeight="1" thickTop="1">
      <c r="C527" s="44"/>
      <c r="D527" s="38" t="s">
        <v>22</v>
      </c>
      <c r="E527" s="39" t="str">
        <f ca="1">IFERROR(IF(E524-E525=0,"",E524-E525),"")</f>
        <v/>
      </c>
      <c r="F527" s="39" t="str">
        <f t="shared" ref="F527:L527" ca="1" si="377">IFERROR(IF(F524-F525=0,"",F524-F525),"")</f>
        <v/>
      </c>
      <c r="G527" s="39" t="str">
        <f t="shared" ca="1" si="377"/>
        <v/>
      </c>
      <c r="H527" s="39" t="str">
        <f t="shared" ca="1" si="377"/>
        <v/>
      </c>
      <c r="I527" s="39" t="str">
        <f t="shared" ca="1" si="377"/>
        <v/>
      </c>
      <c r="J527" s="39" t="str">
        <f t="shared" ca="1" si="377"/>
        <v/>
      </c>
      <c r="K527" s="39" t="str">
        <f t="shared" ca="1" si="377"/>
        <v/>
      </c>
      <c r="L527" s="121" t="str">
        <f t="shared" ca="1" si="377"/>
        <v/>
      </c>
      <c r="M527" s="39" t="str">
        <f ca="1">IF(E527="","",SUM(E527:L527))</f>
        <v/>
      </c>
      <c r="Q527" s="56" t="str">
        <f ca="1">Q524&amp;Q525</f>
        <v/>
      </c>
      <c r="R527" s="56" t="str">
        <f t="shared" ref="R527:X527" ca="1" si="378">R524&amp;R525</f>
        <v/>
      </c>
      <c r="S527" s="56" t="str">
        <f t="shared" ca="1" si="378"/>
        <v/>
      </c>
      <c r="T527" s="56" t="str">
        <f t="shared" ca="1" si="378"/>
        <v/>
      </c>
      <c r="U527" s="56" t="str">
        <f t="shared" ca="1" si="378"/>
        <v/>
      </c>
      <c r="V527" s="56" t="str">
        <f t="shared" ca="1" si="378"/>
        <v/>
      </c>
      <c r="W527" s="56" t="str">
        <f t="shared" ca="1" si="378"/>
        <v/>
      </c>
      <c r="X527" s="56" t="str">
        <f t="shared" ca="1" si="378"/>
        <v/>
      </c>
    </row>
    <row r="528" spans="2:24" ht="15" thickBot="1">
      <c r="B528" s="32"/>
      <c r="C528" s="32"/>
      <c r="D528" s="32"/>
      <c r="E528" s="32"/>
      <c r="F528" s="32"/>
      <c r="G528" s="32"/>
      <c r="H528" s="32"/>
      <c r="I528" s="32"/>
      <c r="J528" s="32"/>
      <c r="K528" s="32"/>
      <c r="L528" s="32"/>
      <c r="M528" s="32"/>
    </row>
    <row r="529" spans="2:24">
      <c r="Q529" s="1" t="s">
        <v>88</v>
      </c>
      <c r="R529" s="1" t="s">
        <v>89</v>
      </c>
      <c r="S529" s="1" t="s">
        <v>90</v>
      </c>
    </row>
    <row r="530" spans="2:24" ht="14.25" customHeight="1">
      <c r="B530" s="45">
        <f>B515+1</f>
        <v>36</v>
      </c>
      <c r="C530" s="35" t="str">
        <f>HYPERLINK("#日誌"&amp;B530&amp;"!B10","日誌"&amp;B530)</f>
        <v>日誌36</v>
      </c>
      <c r="D530" s="127" t="s">
        <v>106</v>
      </c>
      <c r="E530" s="130"/>
      <c r="F530" s="127" t="s">
        <v>73</v>
      </c>
      <c r="G530" s="52"/>
      <c r="H530" s="127" t="s">
        <v>83</v>
      </c>
      <c r="I530" s="25"/>
      <c r="J530" s="127" t="s">
        <v>15</v>
      </c>
      <c r="K530" s="25"/>
      <c r="M530" s="54" t="str">
        <f>HYPERLINK("#①人件費!C"&amp;9*B530,"経費支出管理表へ")</f>
        <v>経費支出管理表へ</v>
      </c>
      <c r="O530" s="125" t="str">
        <f>IF(AND(G530="健保等級適用者以外の者（Ｂ）",OR(I530="日額",I530="時給")),"健保等級適用者以外の者（Ｂ）かつ給与形態が「"&amp;I530&amp;"」の場合、等級単価を適用しません。補助金事務局へお問い合わせ頂き、個別単価を適用してください。","")</f>
        <v/>
      </c>
      <c r="Q530" s="1" t="str">
        <f>IF(G530="","×","○")</f>
        <v>×</v>
      </c>
      <c r="R530" s="1" t="str">
        <f>IF(G530="健保等級適用者（Ａ）","○",IF(AND(G530="健保等級適用者以外の者（Ｂ）",I530=""),"×",IF(OR(I530="年額",I530="月額"),"○","")))</f>
        <v/>
      </c>
      <c r="S530" s="1" t="str">
        <f>IF(AND(G530="健保等級適用者（Ａ）",K530=""),"×","○")</f>
        <v>○</v>
      </c>
    </row>
    <row r="531" spans="2:24" ht="14.25" customHeight="1">
      <c r="C531" s="95"/>
      <c r="D531" s="94"/>
      <c r="F531" s="127" t="s">
        <v>115</v>
      </c>
      <c r="G531" s="25"/>
      <c r="H531" s="127" t="s">
        <v>116</v>
      </c>
      <c r="I531" s="25"/>
    </row>
    <row r="532" spans="2:24" ht="7.5" customHeight="1">
      <c r="C532" s="26"/>
      <c r="D532" s="26"/>
      <c r="E532" s="26"/>
      <c r="F532" s="26"/>
      <c r="G532" s="34" t="e">
        <f>VLOOKUP(G531,リスト!F:G,2,FALSE)</f>
        <v>#N/A</v>
      </c>
      <c r="H532" s="26"/>
      <c r="I532" s="34"/>
      <c r="J532" s="26"/>
      <c r="K532" s="26"/>
      <c r="L532" s="26"/>
      <c r="M532" s="26"/>
    </row>
    <row r="533" spans="2:24" ht="14.25" customHeight="1">
      <c r="C533" s="40"/>
      <c r="D533" s="111"/>
      <c r="E533" s="112" t="s">
        <v>42</v>
      </c>
      <c r="F533" s="112" t="s">
        <v>43</v>
      </c>
      <c r="G533" s="112" t="s">
        <v>44</v>
      </c>
      <c r="H533" s="112" t="s">
        <v>45</v>
      </c>
      <c r="I533" s="112" t="s">
        <v>46</v>
      </c>
      <c r="J533" s="112" t="s">
        <v>47</v>
      </c>
      <c r="K533" s="112" t="s">
        <v>48</v>
      </c>
      <c r="L533" s="112" t="s">
        <v>49</v>
      </c>
      <c r="M533" s="113" t="s">
        <v>11</v>
      </c>
      <c r="Q533" s="112" t="s">
        <v>42</v>
      </c>
      <c r="R533" s="112" t="s">
        <v>43</v>
      </c>
      <c r="S533" s="112" t="s">
        <v>44</v>
      </c>
      <c r="T533" s="112" t="s">
        <v>45</v>
      </c>
      <c r="U533" s="112" t="s">
        <v>46</v>
      </c>
      <c r="V533" s="112" t="s">
        <v>47</v>
      </c>
      <c r="W533" s="112" t="s">
        <v>48</v>
      </c>
      <c r="X533" s="112" t="s">
        <v>49</v>
      </c>
    </row>
    <row r="534" spans="2:24" ht="14.25" customHeight="1">
      <c r="C534" s="27" t="s">
        <v>17</v>
      </c>
      <c r="D534" s="28"/>
      <c r="E534" s="29" cm="1">
        <f t="array" aca="1" ref="E534" ca="1">IF(INDIRECT(C530&amp;"!$E$41")=0,"",COUNT(INDIRECT(C530&amp;"!$E$10:$E$40")))</f>
        <v>0</v>
      </c>
      <c r="F534" s="29" cm="1">
        <f t="array" aca="1" ref="F534" ca="1">IF(INDIRECT(C530&amp;"!$E$76")=0,"",COUNT(INDIRECT(C530&amp;"!$E$45:$E$75")))</f>
        <v>0</v>
      </c>
      <c r="G534" s="29" cm="1">
        <f t="array" aca="1" ref="G534" ca="1">IF(INDIRECT(C530&amp;"!$E$111")=0,"",COUNT(INDIRECT(C530&amp;"!$E$80:$E$110")))</f>
        <v>0</v>
      </c>
      <c r="H534" s="29" cm="1">
        <f t="array" aca="1" ref="H534" ca="1">IF(INDIRECT(C530&amp;"!$E$146")=0,"",COUNT(INDIRECT(C530&amp;"!$E$115:$E$145")))</f>
        <v>0</v>
      </c>
      <c r="I534" s="29" cm="1">
        <f t="array" aca="1" ref="I534" ca="1">IF(INDIRECT(C530&amp;"!$E$181")=0,"",COUNT(INDIRECT(C530&amp;"!$E$150:$E$180")))</f>
        <v>0</v>
      </c>
      <c r="J534" s="29" cm="1">
        <f t="array" aca="1" ref="J534" ca="1">IF(INDIRECT(C530&amp;"!$E$216")=0,"",COUNT(INDIRECT(C530&amp;"!$E$185:$E$215")))</f>
        <v>0</v>
      </c>
      <c r="K534" s="29" cm="1">
        <f t="array" aca="1" ref="K534" ca="1">IF(INDIRECT(C530&amp;"!$E$251")=0,"",COUNT(INDIRECT(C530&amp;"!$E$220:$E$250")))</f>
        <v>0</v>
      </c>
      <c r="L534" s="116" cm="1">
        <f t="array" aca="1" ref="L534" ca="1">IF(INDIRECT(C530&amp;"!$E$286")=0,"",COUNT(INDIRECT(C530&amp;"!$E$255:$E$285")))</f>
        <v>0</v>
      </c>
      <c r="M534" s="29">
        <f ca="1">IF($E$9="","",SUM($E534:$L534))</f>
        <v>0</v>
      </c>
      <c r="O534" s="132" t="s">
        <v>145</v>
      </c>
      <c r="Q534" s="55" t="e" cm="1" vm="1">
        <f t="array" aca="1" ref="Q534" ca="1">INDIRECT(C530&amp;"!A" &amp; MIN(_xlfn._xlws.FILTER(ROW(INDIRECT(C530&amp;"!$B$10:$B$40")),INDIRECT(C530&amp;"!$B$10:$B$40")&lt;&gt;"")))</f>
        <v>#VALUE!</v>
      </c>
      <c r="R534" s="55" t="e" cm="1" vm="1">
        <f t="array" aca="1" ref="R534" ca="1">INDIRECT(C530&amp;"!A"&amp;MIN(_xlfn._xlws.FILTER(ROW(INDIRECT(C530&amp;"!$B$45:$B$75")),INDIRECT(C530&amp;"!$B$45:$B$75")&lt;&gt;"")))</f>
        <v>#VALUE!</v>
      </c>
      <c r="S534" s="55" t="e" cm="1" vm="1">
        <f t="array" aca="1" ref="S534" ca="1">INDIRECT(C530&amp;"!A"&amp;MIN(_xlfn._xlws.FILTER(ROW(INDIRECT(C530&amp;"!$B$80:$B$110")),INDIRECT(C530&amp;"!$B$80:$B$110")&lt;&gt;"")))</f>
        <v>#VALUE!</v>
      </c>
      <c r="T534" s="55" t="e" cm="1" vm="1">
        <f t="array" aca="1" ref="T534" ca="1">INDIRECT(C530&amp;"!A" &amp; MIN(_xlfn._xlws.FILTER(ROW(INDIRECT(C530&amp;"!$B$115:$B$145")),INDIRECT(C530&amp;"!$B$115:$B$145")&lt;&gt;"")))</f>
        <v>#VALUE!</v>
      </c>
      <c r="U534" s="55" t="e" cm="1" vm="1">
        <f t="array" aca="1" ref="U534" ca="1">INDIRECT(C530&amp;"!A" &amp; MIN(_xlfn._xlws.FILTER(ROW(INDIRECT(C530&amp;"!$B$150:$B$180")),INDIRECT(C530&amp;"!$B$150:$B$180")&lt;&gt;"")))</f>
        <v>#VALUE!</v>
      </c>
      <c r="V534" s="55" t="e" cm="1" vm="1">
        <f t="array" aca="1" ref="V534" ca="1">INDIRECT(C530&amp;"!A" &amp; MIN(_xlfn._xlws.FILTER(ROW(INDIRECT(C530&amp;"!$B$185:$B$215")),INDIRECT(C530&amp;"!$B$185:$B$215")&lt;&gt;"")))</f>
        <v>#VALUE!</v>
      </c>
      <c r="W534" s="55" t="e" cm="1" vm="1">
        <f t="array" aca="1" ref="W534" ca="1">INDIRECT(C530&amp;"!A" &amp; MIN(_xlfn._xlws.FILTER(ROW(INDIRECT(C530&amp;"!$B$220:$B$250")),INDIRECT(C530&amp;"!$B$220:$B$250")&lt;&gt;"")))</f>
        <v>#VALUE!</v>
      </c>
      <c r="X534" s="55" t="e" cm="1" vm="1">
        <f t="array" aca="1" ref="X534" ca="1">INDIRECT(C530&amp;"!A" &amp; MIN(_xlfn._xlws.FILTER(ROW(INDIRECT(C530&amp;"!$B$255:$B$285")),INDIRECT(C530&amp;"!$B$255:$B$285")&lt;&gt;"")))</f>
        <v>#VALUE!</v>
      </c>
    </row>
    <row r="535" spans="2:24" ht="14.25" customHeight="1">
      <c r="C535" s="36" t="s">
        <v>18</v>
      </c>
      <c r="D535" s="30" t="str">
        <f>IF(G530="健保等級適用者（Ａ）","報酬月額","月給")</f>
        <v>月給</v>
      </c>
      <c r="E535" s="24"/>
      <c r="F535" s="24"/>
      <c r="G535" s="24"/>
      <c r="H535" s="24"/>
      <c r="I535" s="24"/>
      <c r="J535" s="24"/>
      <c r="K535" s="24"/>
      <c r="L535" s="117"/>
      <c r="M535" s="122"/>
    </row>
    <row r="536" spans="2:24" ht="14.25" customHeight="1">
      <c r="C536" s="42"/>
      <c r="D536" s="30" t="s">
        <v>68</v>
      </c>
      <c r="E536" s="75" t="str">
        <f ca="1">IF(E537="","",IF(G530="健保等級適用者（Ａ）",IF(K530="年1～3回",MATCH(E537,等級単価一覧!G:G,0),MATCH(E537,等級単価一覧!F:F,0)),MATCH(E537,等級単価一覧!L:L,0))-10)</f>
        <v/>
      </c>
      <c r="F536" s="75" t="str">
        <f ca="1">IF(F537="","",IF(G530="健保等級適用者（Ａ）",IF(K530="年1～3回",MATCH(F537,等級単価一覧!G:G,0),MATCH(F537,等級単価一覧!F:F,0)),MATCH(F537,等級単価一覧!L:L,0))-10)</f>
        <v/>
      </c>
      <c r="G536" s="75" t="str">
        <f ca="1">IF(G537="","",IF(G530="健保等級適用者（Ａ）",IF(K530="年1～3回",MATCH(G537,等級単価一覧!G:G,0),MATCH(G537,等級単価一覧!F:F,0)),MATCH(G537,等級単価一覧!L:L,0))-10)</f>
        <v/>
      </c>
      <c r="H536" s="75" t="str">
        <f ca="1">IF(H537="","",IF(G530="健保等級適用者（Ａ）",IF(K530="年1～3回",MATCH(H537,等級単価一覧!G:G,0),MATCH(H537,等級単価一覧!F:F,0)),MATCH(H537,等級単価一覧!L:L,0))-10)</f>
        <v/>
      </c>
      <c r="I536" s="75" t="str">
        <f ca="1">IF(I537="","",IF(G530="健保等級適用者（Ａ）",IF(K530="年1～3回",MATCH(I537,等級単価一覧!G:G,0),MATCH(I537,等級単価一覧!F:F,0)),MATCH(I537,等級単価一覧!L:L,0))-10)</f>
        <v/>
      </c>
      <c r="J536" s="75" t="str">
        <f ca="1">IF(J537="","",IF(G530="健保等級適用者（Ａ）",IF(K530="年1～3回",MATCH(J537,等級単価一覧!G:G,0),MATCH(J537,等級単価一覧!F:F,0)),MATCH(J537,等級単価一覧!L:L,0))-10)</f>
        <v/>
      </c>
      <c r="K536" s="75" t="str">
        <f ca="1">IF(K537="","",IF(G530="健保等級適用者（Ａ）",IF(K530="年1～3回",MATCH(K537,等級単価一覧!G:G,0),MATCH(K537,等級単価一覧!F:F,0)),MATCH(K537,等級単価一覧!L:L,0))-10)</f>
        <v/>
      </c>
      <c r="L536" s="118" t="str">
        <f ca="1">IF(L537="","",IF(G530="健保等級適用者（Ａ）",IF(K530="年1～3回",MATCH(L537,等級単価一覧!G:G,0),MATCH(L537,等級単価一覧!F:F,0)),MATCH(L537,等級単価一覧!L:L,0))-10)</f>
        <v/>
      </c>
      <c r="M536" s="122"/>
    </row>
    <row r="537" spans="2:24" ht="14.25" customHeight="1">
      <c r="C537" s="42"/>
      <c r="D537" s="23" t="s">
        <v>20</v>
      </c>
      <c r="E537" s="41" t="str" cm="1">
        <f t="array" aca="1" ref="E537" ca="1">IF(AND(Q530="○",R530="○",S530="○"),IFERROR(IF(G530="健保等級適用者（Ａ）",IF(K530="年1～3回",VLOOKUP(E535,等級単価一覧!$B$11:$G$60,6,FALSE),VLOOKUP(E535,等級単価一覧!$B$11:$G$60,5,FALSE)),INDIRECT("等級単価一覧!L"&amp;MATCH(MAX(_xlfn._xlws.FILTER(等級単価一覧!$H$11:$H$60,等級単価一覧!$H$11:$H$60&lt;=E535)),等級単価一覧!H:H,0))),""),"")</f>
        <v/>
      </c>
      <c r="F537" s="41" t="str" cm="1">
        <f t="array" aca="1" ref="F537" ca="1">IF(AND(Q530="○",R530="○",S530="○"),IFERROR(IF(G530="健保等級適用者（Ａ）",IF(K530="年1～3回",VLOOKUP(F535,等級単価一覧!$B$11:$G$60,6,FALSE),VLOOKUP(F535,等級単価一覧!$B$11:$G$60,5,FALSE)),INDIRECT("等級単価一覧!L"&amp;MATCH(MAX(_xlfn._xlws.FILTER(等級単価一覧!$H$11:$H$60,等級単価一覧!$H$11:$H$60&lt;=F535)),等級単価一覧!H:H,0))),""),"")</f>
        <v/>
      </c>
      <c r="G537" s="41" t="str" cm="1">
        <f t="array" aca="1" ref="G537" ca="1">IF(AND(Q530="○",R530="○",S530="○"),IFERROR(IF(G530="健保等級適用者（Ａ）",IF(K530="年1～3回",VLOOKUP(G535,等級単価一覧!$B$11:$G$60,6,FALSE),VLOOKUP(G535,等級単価一覧!$B$11:$G$60,5,FALSE)),INDIRECT("等級単価一覧!L"&amp;MATCH(MAX(_xlfn._xlws.FILTER(等級単価一覧!$H$11:$H$60,等級単価一覧!$H$11:$H$60&lt;=G535)),等級単価一覧!H:H,0))),""),"")</f>
        <v/>
      </c>
      <c r="H537" s="41" t="str" cm="1">
        <f t="array" aca="1" ref="H537" ca="1">IF(AND(Q530="○",R530="○",S530="○"),IFERROR(IF(G530="健保等級適用者（Ａ）",IF(K530="年1～3回",VLOOKUP(H535,等級単価一覧!$B$11:$G$60,6,FALSE),VLOOKUP(H535,等級単価一覧!$B$11:$G$60,5,FALSE)),INDIRECT("等級単価一覧!L"&amp;MATCH(MAX(_xlfn._xlws.FILTER(等級単価一覧!$H$11:$H$60,等級単価一覧!$H$11:$H$60&lt;=H535)),等級単価一覧!H:H,0))),""),"")</f>
        <v/>
      </c>
      <c r="I537" s="41" t="str" cm="1">
        <f t="array" aca="1" ref="I537" ca="1">IF(AND(Q530="○",R530="○",S530="○"),IFERROR(IF(G530="健保等級適用者（Ａ）",IF(K530="年1～3回",VLOOKUP(I535,等級単価一覧!$B$11:$G$60,6,FALSE),VLOOKUP(I535,等級単価一覧!$B$11:$G$60,5,FALSE)),INDIRECT("等級単価一覧!L"&amp;MATCH(MAX(_xlfn._xlws.FILTER(等級単価一覧!$H$11:$H$60,等級単価一覧!$H$11:$H$60&lt;=I535)),等級単価一覧!H:H,0))),""),"")</f>
        <v/>
      </c>
      <c r="J537" s="41" t="str" cm="1">
        <f t="array" aca="1" ref="J537" ca="1">IF(AND(Q530="○",R530="○",S530="○"),IFERROR(IF(G530="健保等級適用者（Ａ）",IF(K530="年1～3回",VLOOKUP(J535,等級単価一覧!$B$11:$G$60,6,FALSE),VLOOKUP(J535,等級単価一覧!$B$11:$G$60,5,FALSE)),INDIRECT("等級単価一覧!L"&amp;MATCH(MAX(_xlfn._xlws.FILTER(等級単価一覧!$H$11:$H$60,等級単価一覧!$H$11:$H$60&lt;=J535)),等級単価一覧!H:H,0))),""),"")</f>
        <v/>
      </c>
      <c r="K537" s="41" t="str" cm="1">
        <f t="array" aca="1" ref="K537" ca="1">IF(AND(Q530="○",R530="○",S530="○"),IFERROR(IF(G530="健保等級適用者（Ａ）",IF(K530="年1～3回",VLOOKUP(K535,等級単価一覧!$B$11:$G$60,6,FALSE),VLOOKUP(K535,等級単価一覧!$B$11:$G$60,5,FALSE)),INDIRECT("等級単価一覧!L"&amp;MATCH(MAX(_xlfn._xlws.FILTER(等級単価一覧!$H$11:$H$60,等級単価一覧!$H$11:$H$60&lt;=K535)),等級単価一覧!H:H,0))),""),"")</f>
        <v/>
      </c>
      <c r="L537" s="119" t="str" cm="1">
        <f t="array" aca="1" ref="L537" ca="1">IF(AND(Q530="○",R530="○",S530="○"),IFERROR(IF(G530="健保等級適用者（Ａ）",IF(K530="年1～3回",VLOOKUP(L535,等級単価一覧!$B$11:$G$60,6,FALSE),VLOOKUP(L535,等級単価一覧!$B$11:$G$60,5,FALSE)),INDIRECT("等級単価一覧!L"&amp;MATCH(MAX(_xlfn._xlws.FILTER(等級単価一覧!$H$11:$H$60,等級単価一覧!$H$11:$H$60&lt;=L535)),等級単価一覧!H:H,0))),""),"")</f>
        <v/>
      </c>
      <c r="M537" s="122"/>
    </row>
    <row r="538" spans="2:24" ht="14.25" customHeight="1">
      <c r="C538" s="43"/>
      <c r="D538" s="36" t="s">
        <v>21</v>
      </c>
      <c r="E538" s="37" t="str" cm="1">
        <f t="array" aca="1" ref="E538" ca="1">IF(INDIRECT(C530&amp;"!$E$41")=0,"",INDIRECT(C530&amp;"!$E$41"))</f>
        <v/>
      </c>
      <c r="F538" s="37" t="str" cm="1">
        <f t="array" aca="1" ref="F538" ca="1">IF(INDIRECT(C530&amp;"!$E$76")=0,"",INDIRECT(C530&amp;"!$E$76"))</f>
        <v/>
      </c>
      <c r="G538" s="37" t="str" cm="1">
        <f t="array" aca="1" ref="G538" ca="1">IF(INDIRECT(C530&amp;"!$E$111")=0,"",INDIRECT(C530&amp;"!$E$111"))</f>
        <v/>
      </c>
      <c r="H538" s="37" t="str" cm="1">
        <f t="array" aca="1" ref="H538" ca="1">IF(INDIRECT(C530&amp;"!$E$146")=0,"",INDIRECT(C530&amp;"!$E$146"))</f>
        <v/>
      </c>
      <c r="I538" s="37" t="str" cm="1">
        <f t="array" aca="1" ref="I538" ca="1">IF(INDIRECT(C530&amp;"!$E$181")=0,"",INDIRECT(C530&amp;"!$E$181"))</f>
        <v/>
      </c>
      <c r="J538" s="37" t="str" cm="1">
        <f t="array" aca="1" ref="J538" ca="1">IF(INDIRECT(C530&amp;"!$E$216")=0,"",INDIRECT(C530&amp;"!$E$216"))</f>
        <v/>
      </c>
      <c r="K538" s="37" t="str" cm="1">
        <f t="array" aca="1" ref="K538" ca="1">IF(INDIRECT(C530&amp;"!$E$251")=0,"",INDIRECT(C530&amp;"!$E$251"))</f>
        <v/>
      </c>
      <c r="L538" s="120" t="str" cm="1">
        <f t="array" aca="1" ref="L538" ca="1">IF(INDIRECT(C530&amp;"!$E$286")=0,"",INDIRECT(C530&amp;"!$E$286"))</f>
        <v/>
      </c>
      <c r="M538" s="37" t="str">
        <f ca="1">IF(E538="","",SUM($E538:$L538))</f>
        <v/>
      </c>
    </row>
    <row r="539" spans="2:24" ht="14.25" customHeight="1">
      <c r="C539" s="43"/>
      <c r="D539" s="36" t="s">
        <v>91</v>
      </c>
      <c r="E539" s="53" t="str">
        <f ca="1">IF(OR(E537="",E538=""),"",ROUNDDOWN(E537*E538*24,0))</f>
        <v/>
      </c>
      <c r="F539" s="53" t="str">
        <f t="shared" ref="F539:L539" ca="1" si="379">IF(OR(F537="",F538=""),"",ROUNDDOWN(F537*F538*24,0))</f>
        <v/>
      </c>
      <c r="G539" s="53" t="str">
        <f t="shared" ca="1" si="379"/>
        <v/>
      </c>
      <c r="H539" s="53" t="str">
        <f t="shared" ca="1" si="379"/>
        <v/>
      </c>
      <c r="I539" s="53" t="str">
        <f t="shared" ca="1" si="379"/>
        <v/>
      </c>
      <c r="J539" s="53" t="str">
        <f t="shared" ca="1" si="379"/>
        <v/>
      </c>
      <c r="K539" s="53" t="str">
        <f t="shared" ca="1" si="379"/>
        <v/>
      </c>
      <c r="L539" s="53" t="str">
        <f t="shared" ca="1" si="379"/>
        <v/>
      </c>
      <c r="M539" s="123">
        <f ca="1">SUM(E539:L539)</f>
        <v>0</v>
      </c>
      <c r="Q539" s="26" t="str">
        <f t="shared" ref="Q539" ca="1" si="380">IF(OR(E537="",E538=""),"", TEXT(E537,"#,###円") &amp; "×" &amp; TEXT(E538,"[h]:mm時間;@") &amp; "=" &amp; TEXT(E539,"#,###円"))</f>
        <v/>
      </c>
      <c r="R539" s="26" t="str">
        <f t="shared" ref="R539" ca="1" si="381">IF(OR(F537="",F538=""),"", TEXT(F537,"#,###円") &amp; "×" &amp; TEXT(F538,"[h]:mm時間;@") &amp; "=" &amp; TEXT(F539,"#,###円"))</f>
        <v/>
      </c>
      <c r="S539" s="26" t="str">
        <f t="shared" ref="S539" ca="1" si="382">IF(OR(G537="",G538=""),"", TEXT(G537,"#,###円") &amp; "×" &amp; TEXT(G538,"[h]:mm時間;@") &amp; "=" &amp; TEXT(G539,"#,###円"))</f>
        <v/>
      </c>
      <c r="T539" s="26" t="str">
        <f t="shared" ref="T539" ca="1" si="383">IF(OR(H537="",H538=""),"", TEXT(H537,"#,###円") &amp; "×" &amp; TEXT(H538,"[h]:mm時間;@") &amp; "=" &amp; TEXT(H539,"#,###円"))</f>
        <v/>
      </c>
      <c r="U539" s="26" t="str">
        <f t="shared" ref="U539" ca="1" si="384">IF(OR(I537="",I538=""),"", TEXT(I537,"#,###円") &amp; "×" &amp; TEXT(I538,"[h]:mm時間;@") &amp; "=" &amp; TEXT(I539,"#,###円"))</f>
        <v/>
      </c>
      <c r="V539" s="26" t="str">
        <f t="shared" ref="V539" ca="1" si="385">IF(OR(J537="",J538=""),"", TEXT(J537,"#,###円") &amp; "×" &amp; TEXT(J538,"[h]:mm時間;@") &amp; "=" &amp; TEXT(J539,"#,###円"))</f>
        <v/>
      </c>
      <c r="W539" s="26" t="str">
        <f t="shared" ref="W539" ca="1" si="386">IF(OR(K537="",K538=""),"", TEXT(K537,"#,###円") &amp; "×" &amp; TEXT(K538,"[h]:mm時間;@") &amp; "=" &amp; TEXT(K539,"#,###円"))</f>
        <v/>
      </c>
      <c r="X539" s="26" t="str">
        <f ca="1">IF(OR(L537="",K538=""),"", TEXT(L537,"#,###円") &amp; "×" &amp; TEXT(L538,"[h]:mm時間;@") &amp; "=" &amp; TEXT(L539,"#,###円"))</f>
        <v/>
      </c>
    </row>
    <row r="540" spans="2:24" ht="14.25" customHeight="1">
      <c r="C540" s="36" t="s">
        <v>74</v>
      </c>
      <c r="D540" s="46" t="s">
        <v>75</v>
      </c>
      <c r="E540" s="47"/>
      <c r="F540" s="48"/>
      <c r="G540" s="48"/>
      <c r="H540" s="48"/>
      <c r="I540" s="48"/>
      <c r="J540" s="48"/>
      <c r="K540" s="48"/>
      <c r="L540" s="47"/>
      <c r="M540" s="124">
        <f>SUM(E540:L540)</f>
        <v>0</v>
      </c>
      <c r="Q540" s="26" t="str">
        <f t="shared" ref="Q540:X540" si="387">IF(E540="",""," / 自己負担：" &amp; TEXT(E540,"#,###円")) &amp; IF(E541="",""," ※" &amp;E541)</f>
        <v/>
      </c>
      <c r="R540" s="26" t="str">
        <f t="shared" si="387"/>
        <v/>
      </c>
      <c r="S540" s="26" t="str">
        <f t="shared" si="387"/>
        <v/>
      </c>
      <c r="T540" s="26" t="str">
        <f t="shared" si="387"/>
        <v/>
      </c>
      <c r="U540" s="26" t="str">
        <f t="shared" si="387"/>
        <v/>
      </c>
      <c r="V540" s="26" t="str">
        <f t="shared" si="387"/>
        <v/>
      </c>
      <c r="W540" s="26" t="str">
        <f t="shared" si="387"/>
        <v/>
      </c>
      <c r="X540" s="26" t="str">
        <f t="shared" si="387"/>
        <v/>
      </c>
    </row>
    <row r="541" spans="2:24" ht="34.5" customHeight="1" thickBot="1">
      <c r="C541" s="49" t="s">
        <v>76</v>
      </c>
      <c r="D541" s="50" t="s">
        <v>77</v>
      </c>
      <c r="E541" s="51"/>
      <c r="F541" s="51"/>
      <c r="G541" s="51"/>
      <c r="H541" s="51"/>
      <c r="I541" s="51"/>
      <c r="J541" s="51"/>
      <c r="K541" s="51"/>
      <c r="L541" s="51"/>
      <c r="M541" s="122"/>
      <c r="O541" s="1" t="s">
        <v>78</v>
      </c>
    </row>
    <row r="542" spans="2:24" ht="14.25" customHeight="1" thickTop="1">
      <c r="C542" s="44"/>
      <c r="D542" s="38" t="s">
        <v>22</v>
      </c>
      <c r="E542" s="39" t="str">
        <f ca="1">IFERROR(IF(E539-E540=0,"",E539-E540),"")</f>
        <v/>
      </c>
      <c r="F542" s="39" t="str">
        <f t="shared" ref="F542:L542" ca="1" si="388">IFERROR(IF(F539-F540=0,"",F539-F540),"")</f>
        <v/>
      </c>
      <c r="G542" s="39" t="str">
        <f t="shared" ca="1" si="388"/>
        <v/>
      </c>
      <c r="H542" s="39" t="str">
        <f t="shared" ca="1" si="388"/>
        <v/>
      </c>
      <c r="I542" s="39" t="str">
        <f t="shared" ca="1" si="388"/>
        <v/>
      </c>
      <c r="J542" s="39" t="str">
        <f t="shared" ca="1" si="388"/>
        <v/>
      </c>
      <c r="K542" s="39" t="str">
        <f t="shared" ca="1" si="388"/>
        <v/>
      </c>
      <c r="L542" s="121" t="str">
        <f t="shared" ca="1" si="388"/>
        <v/>
      </c>
      <c r="M542" s="39" t="str">
        <f ca="1">IF(E542="","",SUM(E542:L542))</f>
        <v/>
      </c>
      <c r="Q542" s="56" t="str">
        <f ca="1">Q539&amp;Q540</f>
        <v/>
      </c>
      <c r="R542" s="56" t="str">
        <f t="shared" ref="R542:X542" ca="1" si="389">R539&amp;R540</f>
        <v/>
      </c>
      <c r="S542" s="56" t="str">
        <f t="shared" ca="1" si="389"/>
        <v/>
      </c>
      <c r="T542" s="56" t="str">
        <f t="shared" ca="1" si="389"/>
        <v/>
      </c>
      <c r="U542" s="56" t="str">
        <f t="shared" ca="1" si="389"/>
        <v/>
      </c>
      <c r="V542" s="56" t="str">
        <f t="shared" ca="1" si="389"/>
        <v/>
      </c>
      <c r="W542" s="56" t="str">
        <f t="shared" ca="1" si="389"/>
        <v/>
      </c>
      <c r="X542" s="56" t="str">
        <f t="shared" ca="1" si="389"/>
        <v/>
      </c>
    </row>
    <row r="543" spans="2:24" ht="15" thickBot="1">
      <c r="B543" s="32"/>
      <c r="C543" s="32"/>
      <c r="D543" s="32"/>
      <c r="E543" s="32"/>
      <c r="F543" s="32"/>
      <c r="G543" s="32"/>
      <c r="H543" s="32"/>
      <c r="I543" s="32"/>
      <c r="J543" s="32"/>
      <c r="K543" s="32"/>
      <c r="L543" s="32"/>
      <c r="M543" s="32"/>
    </row>
    <row r="544" spans="2:24">
      <c r="Q544" s="1" t="s">
        <v>88</v>
      </c>
      <c r="R544" s="1" t="s">
        <v>89</v>
      </c>
      <c r="S544" s="1" t="s">
        <v>90</v>
      </c>
    </row>
    <row r="545" spans="2:24" ht="14.25" customHeight="1">
      <c r="B545" s="45">
        <f>B530+1</f>
        <v>37</v>
      </c>
      <c r="C545" s="35" t="str">
        <f>HYPERLINK("#日誌"&amp;B545&amp;"!B10","日誌"&amp;B545)</f>
        <v>日誌37</v>
      </c>
      <c r="D545" s="127" t="s">
        <v>106</v>
      </c>
      <c r="E545" s="130"/>
      <c r="F545" s="127" t="s">
        <v>73</v>
      </c>
      <c r="G545" s="52"/>
      <c r="H545" s="127" t="s">
        <v>83</v>
      </c>
      <c r="I545" s="25"/>
      <c r="J545" s="127" t="s">
        <v>15</v>
      </c>
      <c r="K545" s="25"/>
      <c r="M545" s="54" t="str">
        <f>HYPERLINK("#①人件費!C"&amp;9*B545,"経費支出管理表へ")</f>
        <v>経費支出管理表へ</v>
      </c>
      <c r="O545" s="125" t="str">
        <f>IF(AND(G545="健保等級適用者以外の者（Ｂ）",OR(I545="日額",I545="時給")),"健保等級適用者以外の者（Ｂ）かつ給与形態が「"&amp;I545&amp;"」の場合、等級単価を適用しません。補助金事務局へお問い合わせ頂き、個別単価を適用してください。","")</f>
        <v/>
      </c>
      <c r="Q545" s="1" t="str">
        <f>IF(G545="","×","○")</f>
        <v>×</v>
      </c>
      <c r="R545" s="1" t="str">
        <f>IF(G545="健保等級適用者（Ａ）","○",IF(AND(G545="健保等級適用者以外の者（Ｂ）",I545=""),"×",IF(OR(I545="年額",I545="月額"),"○","")))</f>
        <v/>
      </c>
      <c r="S545" s="1" t="str">
        <f>IF(AND(G545="健保等級適用者（Ａ）",K545=""),"×","○")</f>
        <v>○</v>
      </c>
    </row>
    <row r="546" spans="2:24" ht="14.25" customHeight="1">
      <c r="C546" s="95"/>
      <c r="D546" s="94"/>
      <c r="F546" s="127" t="s">
        <v>115</v>
      </c>
      <c r="G546" s="25"/>
      <c r="H546" s="127" t="s">
        <v>116</v>
      </c>
      <c r="I546" s="25"/>
    </row>
    <row r="547" spans="2:24" ht="7.5" customHeight="1">
      <c r="C547" s="26"/>
      <c r="D547" s="26"/>
      <c r="E547" s="26"/>
      <c r="F547" s="26"/>
      <c r="G547" s="34" t="e">
        <f>VLOOKUP(G546,リスト!F:G,2,FALSE)</f>
        <v>#N/A</v>
      </c>
      <c r="H547" s="26"/>
      <c r="I547" s="34"/>
      <c r="J547" s="26"/>
      <c r="K547" s="26"/>
      <c r="L547" s="26"/>
      <c r="M547" s="26"/>
    </row>
    <row r="548" spans="2:24" ht="14.25" customHeight="1">
      <c r="C548" s="40"/>
      <c r="D548" s="111"/>
      <c r="E548" s="112" t="s">
        <v>42</v>
      </c>
      <c r="F548" s="112" t="s">
        <v>43</v>
      </c>
      <c r="G548" s="112" t="s">
        <v>44</v>
      </c>
      <c r="H548" s="112" t="s">
        <v>45</v>
      </c>
      <c r="I548" s="112" t="s">
        <v>46</v>
      </c>
      <c r="J548" s="112" t="s">
        <v>47</v>
      </c>
      <c r="K548" s="112" t="s">
        <v>48</v>
      </c>
      <c r="L548" s="112" t="s">
        <v>49</v>
      </c>
      <c r="M548" s="113" t="s">
        <v>11</v>
      </c>
      <c r="Q548" s="112" t="s">
        <v>42</v>
      </c>
      <c r="R548" s="112" t="s">
        <v>43</v>
      </c>
      <c r="S548" s="112" t="s">
        <v>44</v>
      </c>
      <c r="T548" s="112" t="s">
        <v>45</v>
      </c>
      <c r="U548" s="112" t="s">
        <v>46</v>
      </c>
      <c r="V548" s="112" t="s">
        <v>47</v>
      </c>
      <c r="W548" s="112" t="s">
        <v>48</v>
      </c>
      <c r="X548" s="112" t="s">
        <v>49</v>
      </c>
    </row>
    <row r="549" spans="2:24" ht="14.25" customHeight="1">
      <c r="C549" s="27" t="s">
        <v>17</v>
      </c>
      <c r="D549" s="28"/>
      <c r="E549" s="29" cm="1">
        <f t="array" aca="1" ref="E549" ca="1">IF(INDIRECT(C545&amp;"!$E$41")=0,"",COUNT(INDIRECT(C545&amp;"!$E$10:$E$40")))</f>
        <v>0</v>
      </c>
      <c r="F549" s="29" cm="1">
        <f t="array" aca="1" ref="F549" ca="1">IF(INDIRECT(C545&amp;"!$E$76")=0,"",COUNT(INDIRECT(C545&amp;"!$E$45:$E$75")))</f>
        <v>0</v>
      </c>
      <c r="G549" s="29" cm="1">
        <f t="array" aca="1" ref="G549" ca="1">IF(INDIRECT(C545&amp;"!$E$111")=0,"",COUNT(INDIRECT(C545&amp;"!$E$80:$E$110")))</f>
        <v>0</v>
      </c>
      <c r="H549" s="29" cm="1">
        <f t="array" aca="1" ref="H549" ca="1">IF(INDIRECT(C545&amp;"!$E$146")=0,"",COUNT(INDIRECT(C545&amp;"!$E$115:$E$145")))</f>
        <v>0</v>
      </c>
      <c r="I549" s="29" cm="1">
        <f t="array" aca="1" ref="I549" ca="1">IF(INDIRECT(C545&amp;"!$E$181")=0,"",COUNT(INDIRECT(C545&amp;"!$E$150:$E$180")))</f>
        <v>0</v>
      </c>
      <c r="J549" s="29" cm="1">
        <f t="array" aca="1" ref="J549" ca="1">IF(INDIRECT(C545&amp;"!$E$216")=0,"",COUNT(INDIRECT(C545&amp;"!$E$185:$E$215")))</f>
        <v>0</v>
      </c>
      <c r="K549" s="29" cm="1">
        <f t="array" aca="1" ref="K549" ca="1">IF(INDIRECT(C545&amp;"!$E$251")=0,"",COUNT(INDIRECT(C545&amp;"!$E$220:$E$250")))</f>
        <v>0</v>
      </c>
      <c r="L549" s="116" cm="1">
        <f t="array" aca="1" ref="L549" ca="1">IF(INDIRECT(C545&amp;"!$E$286")=0,"",COUNT(INDIRECT(C545&amp;"!$E$255:$E$285")))</f>
        <v>0</v>
      </c>
      <c r="M549" s="29">
        <f ca="1">IF($E$9="","",SUM($E549:$L549))</f>
        <v>0</v>
      </c>
      <c r="O549" s="132" t="s">
        <v>145</v>
      </c>
      <c r="Q549" s="55" t="e" cm="1" vm="1">
        <f t="array" aca="1" ref="Q549" ca="1">INDIRECT(C545&amp;"!A" &amp; MIN(_xlfn._xlws.FILTER(ROW(INDIRECT(C545&amp;"!$B$10:$B$40")),INDIRECT(C545&amp;"!$B$10:$B$40")&lt;&gt;"")))</f>
        <v>#VALUE!</v>
      </c>
      <c r="R549" s="55" t="e" cm="1" vm="1">
        <f t="array" aca="1" ref="R549" ca="1">INDIRECT(C545&amp;"!A"&amp;MIN(_xlfn._xlws.FILTER(ROW(INDIRECT(C545&amp;"!$B$45:$B$75")),INDIRECT(C545&amp;"!$B$45:$B$75")&lt;&gt;"")))</f>
        <v>#VALUE!</v>
      </c>
      <c r="S549" s="55" t="e" cm="1" vm="1">
        <f t="array" aca="1" ref="S549" ca="1">INDIRECT(C545&amp;"!A"&amp;MIN(_xlfn._xlws.FILTER(ROW(INDIRECT(C545&amp;"!$B$80:$B$110")),INDIRECT(C545&amp;"!$B$80:$B$110")&lt;&gt;"")))</f>
        <v>#VALUE!</v>
      </c>
      <c r="T549" s="55" t="e" cm="1" vm="1">
        <f t="array" aca="1" ref="T549" ca="1">INDIRECT(C545&amp;"!A" &amp; MIN(_xlfn._xlws.FILTER(ROW(INDIRECT(C545&amp;"!$B$115:$B$145")),INDIRECT(C545&amp;"!$B$115:$B$145")&lt;&gt;"")))</f>
        <v>#VALUE!</v>
      </c>
      <c r="U549" s="55" t="e" cm="1" vm="1">
        <f t="array" aca="1" ref="U549" ca="1">INDIRECT(C545&amp;"!A" &amp; MIN(_xlfn._xlws.FILTER(ROW(INDIRECT(C545&amp;"!$B$150:$B$180")),INDIRECT(C545&amp;"!$B$150:$B$180")&lt;&gt;"")))</f>
        <v>#VALUE!</v>
      </c>
      <c r="V549" s="55" t="e" cm="1" vm="1">
        <f t="array" aca="1" ref="V549" ca="1">INDIRECT(C545&amp;"!A" &amp; MIN(_xlfn._xlws.FILTER(ROW(INDIRECT(C545&amp;"!$B$185:$B$215")),INDIRECT(C545&amp;"!$B$185:$B$215")&lt;&gt;"")))</f>
        <v>#VALUE!</v>
      </c>
      <c r="W549" s="55" t="e" cm="1" vm="1">
        <f t="array" aca="1" ref="W549" ca="1">INDIRECT(C545&amp;"!A" &amp; MIN(_xlfn._xlws.FILTER(ROW(INDIRECT(C545&amp;"!$B$220:$B$250")),INDIRECT(C545&amp;"!$B$220:$B$250")&lt;&gt;"")))</f>
        <v>#VALUE!</v>
      </c>
      <c r="X549" s="55" t="e" cm="1" vm="1">
        <f t="array" aca="1" ref="X549" ca="1">INDIRECT(C545&amp;"!A" &amp; MIN(_xlfn._xlws.FILTER(ROW(INDIRECT(C545&amp;"!$B$255:$B$285")),INDIRECT(C545&amp;"!$B$255:$B$285")&lt;&gt;"")))</f>
        <v>#VALUE!</v>
      </c>
    </row>
    <row r="550" spans="2:24" ht="14.25" customHeight="1">
      <c r="C550" s="36" t="s">
        <v>18</v>
      </c>
      <c r="D550" s="30" t="str">
        <f>IF(G545="健保等級適用者（Ａ）","報酬月額","月給")</f>
        <v>月給</v>
      </c>
      <c r="E550" s="24"/>
      <c r="F550" s="24"/>
      <c r="G550" s="24"/>
      <c r="H550" s="24"/>
      <c r="I550" s="24"/>
      <c r="J550" s="24"/>
      <c r="K550" s="24"/>
      <c r="L550" s="117"/>
      <c r="M550" s="122"/>
    </row>
    <row r="551" spans="2:24" ht="14.25" customHeight="1">
      <c r="C551" s="42"/>
      <c r="D551" s="30" t="s">
        <v>68</v>
      </c>
      <c r="E551" s="75" t="str">
        <f ca="1">IF(E552="","",IF(G545="健保等級適用者（Ａ）",IF(K545="年1～3回",MATCH(E552,等級単価一覧!G:G,0),MATCH(E552,等級単価一覧!F:F,0)),MATCH(E552,等級単価一覧!L:L,0))-10)</f>
        <v/>
      </c>
      <c r="F551" s="75" t="str">
        <f ca="1">IF(F552="","",IF(G545="健保等級適用者（Ａ）",IF(K545="年1～3回",MATCH(F552,等級単価一覧!G:G,0),MATCH(F552,等級単価一覧!F:F,0)),MATCH(F552,等級単価一覧!L:L,0))-10)</f>
        <v/>
      </c>
      <c r="G551" s="75" t="str">
        <f ca="1">IF(G552="","",IF(G545="健保等級適用者（Ａ）",IF(K545="年1～3回",MATCH(G552,等級単価一覧!G:G,0),MATCH(G552,等級単価一覧!F:F,0)),MATCH(G552,等級単価一覧!L:L,0))-10)</f>
        <v/>
      </c>
      <c r="H551" s="75" t="str">
        <f ca="1">IF(H552="","",IF(G545="健保等級適用者（Ａ）",IF(K545="年1～3回",MATCH(H552,等級単価一覧!G:G,0),MATCH(H552,等級単価一覧!F:F,0)),MATCH(H552,等級単価一覧!L:L,0))-10)</f>
        <v/>
      </c>
      <c r="I551" s="75" t="str">
        <f ca="1">IF(I552="","",IF(G545="健保等級適用者（Ａ）",IF(K545="年1～3回",MATCH(I552,等級単価一覧!G:G,0),MATCH(I552,等級単価一覧!F:F,0)),MATCH(I552,等級単価一覧!L:L,0))-10)</f>
        <v/>
      </c>
      <c r="J551" s="75" t="str">
        <f ca="1">IF(J552="","",IF(G545="健保等級適用者（Ａ）",IF(K545="年1～3回",MATCH(J552,等級単価一覧!G:G,0),MATCH(J552,等級単価一覧!F:F,0)),MATCH(J552,等級単価一覧!L:L,0))-10)</f>
        <v/>
      </c>
      <c r="K551" s="75" t="str">
        <f ca="1">IF(K552="","",IF(G545="健保等級適用者（Ａ）",IF(K545="年1～3回",MATCH(K552,等級単価一覧!G:G,0),MATCH(K552,等級単価一覧!F:F,0)),MATCH(K552,等級単価一覧!L:L,0))-10)</f>
        <v/>
      </c>
      <c r="L551" s="118" t="str">
        <f ca="1">IF(L552="","",IF(G545="健保等級適用者（Ａ）",IF(K545="年1～3回",MATCH(L552,等級単価一覧!G:G,0),MATCH(L552,等級単価一覧!F:F,0)),MATCH(L552,等級単価一覧!L:L,0))-10)</f>
        <v/>
      </c>
      <c r="M551" s="122"/>
    </row>
    <row r="552" spans="2:24" ht="14.25" customHeight="1">
      <c r="C552" s="42"/>
      <c r="D552" s="23" t="s">
        <v>20</v>
      </c>
      <c r="E552" s="41" t="str" cm="1">
        <f t="array" aca="1" ref="E552" ca="1">IF(AND(Q545="○",R545="○",S545="○"),IFERROR(IF(G545="健保等級適用者（Ａ）",IF(K545="年1～3回",VLOOKUP(E550,等級単価一覧!$B$11:$G$60,6,FALSE),VLOOKUP(E550,等級単価一覧!$B$11:$G$60,5,FALSE)),INDIRECT("等級単価一覧!L"&amp;MATCH(MAX(_xlfn._xlws.FILTER(等級単価一覧!$H$11:$H$60,等級単価一覧!$H$11:$H$60&lt;=E550)),等級単価一覧!H:H,0))),""),"")</f>
        <v/>
      </c>
      <c r="F552" s="41" t="str" cm="1">
        <f t="array" aca="1" ref="F552" ca="1">IF(AND(Q545="○",R545="○",S545="○"),IFERROR(IF(G545="健保等級適用者（Ａ）",IF(K545="年1～3回",VLOOKUP(F550,等級単価一覧!$B$11:$G$60,6,FALSE),VLOOKUP(F550,等級単価一覧!$B$11:$G$60,5,FALSE)),INDIRECT("等級単価一覧!L"&amp;MATCH(MAX(_xlfn._xlws.FILTER(等級単価一覧!$H$11:$H$60,等級単価一覧!$H$11:$H$60&lt;=F550)),等級単価一覧!H:H,0))),""),"")</f>
        <v/>
      </c>
      <c r="G552" s="41" t="str" cm="1">
        <f t="array" aca="1" ref="G552" ca="1">IF(AND(Q545="○",R545="○",S545="○"),IFERROR(IF(G545="健保等級適用者（Ａ）",IF(K545="年1～3回",VLOOKUP(G550,等級単価一覧!$B$11:$G$60,6,FALSE),VLOOKUP(G550,等級単価一覧!$B$11:$G$60,5,FALSE)),INDIRECT("等級単価一覧!L"&amp;MATCH(MAX(_xlfn._xlws.FILTER(等級単価一覧!$H$11:$H$60,等級単価一覧!$H$11:$H$60&lt;=G550)),等級単価一覧!H:H,0))),""),"")</f>
        <v/>
      </c>
      <c r="H552" s="41" t="str" cm="1">
        <f t="array" aca="1" ref="H552" ca="1">IF(AND(Q545="○",R545="○",S545="○"),IFERROR(IF(G545="健保等級適用者（Ａ）",IF(K545="年1～3回",VLOOKUP(H550,等級単価一覧!$B$11:$G$60,6,FALSE),VLOOKUP(H550,等級単価一覧!$B$11:$G$60,5,FALSE)),INDIRECT("等級単価一覧!L"&amp;MATCH(MAX(_xlfn._xlws.FILTER(等級単価一覧!$H$11:$H$60,等級単価一覧!$H$11:$H$60&lt;=H550)),等級単価一覧!H:H,0))),""),"")</f>
        <v/>
      </c>
      <c r="I552" s="41" t="str" cm="1">
        <f t="array" aca="1" ref="I552" ca="1">IF(AND(Q545="○",R545="○",S545="○"),IFERROR(IF(G545="健保等級適用者（Ａ）",IF(K545="年1～3回",VLOOKUP(I550,等級単価一覧!$B$11:$G$60,6,FALSE),VLOOKUP(I550,等級単価一覧!$B$11:$G$60,5,FALSE)),INDIRECT("等級単価一覧!L"&amp;MATCH(MAX(_xlfn._xlws.FILTER(等級単価一覧!$H$11:$H$60,等級単価一覧!$H$11:$H$60&lt;=I550)),等級単価一覧!H:H,0))),""),"")</f>
        <v/>
      </c>
      <c r="J552" s="41" t="str" cm="1">
        <f t="array" aca="1" ref="J552" ca="1">IF(AND(Q545="○",R545="○",S545="○"),IFERROR(IF(G545="健保等級適用者（Ａ）",IF(K545="年1～3回",VLOOKUP(J550,等級単価一覧!$B$11:$G$60,6,FALSE),VLOOKUP(J550,等級単価一覧!$B$11:$G$60,5,FALSE)),INDIRECT("等級単価一覧!L"&amp;MATCH(MAX(_xlfn._xlws.FILTER(等級単価一覧!$H$11:$H$60,等級単価一覧!$H$11:$H$60&lt;=J550)),等級単価一覧!H:H,0))),""),"")</f>
        <v/>
      </c>
      <c r="K552" s="41" t="str" cm="1">
        <f t="array" aca="1" ref="K552" ca="1">IF(AND(Q545="○",R545="○",S545="○"),IFERROR(IF(G545="健保等級適用者（Ａ）",IF(K545="年1～3回",VLOOKUP(K550,等級単価一覧!$B$11:$G$60,6,FALSE),VLOOKUP(K550,等級単価一覧!$B$11:$G$60,5,FALSE)),INDIRECT("等級単価一覧!L"&amp;MATCH(MAX(_xlfn._xlws.FILTER(等級単価一覧!$H$11:$H$60,等級単価一覧!$H$11:$H$60&lt;=K550)),等級単価一覧!H:H,0))),""),"")</f>
        <v/>
      </c>
      <c r="L552" s="119" t="str" cm="1">
        <f t="array" aca="1" ref="L552" ca="1">IF(AND(Q545="○",R545="○",S545="○"),IFERROR(IF(G545="健保等級適用者（Ａ）",IF(K545="年1～3回",VLOOKUP(L550,等級単価一覧!$B$11:$G$60,6,FALSE),VLOOKUP(L550,等級単価一覧!$B$11:$G$60,5,FALSE)),INDIRECT("等級単価一覧!L"&amp;MATCH(MAX(_xlfn._xlws.FILTER(等級単価一覧!$H$11:$H$60,等級単価一覧!$H$11:$H$60&lt;=L550)),等級単価一覧!H:H,0))),""),"")</f>
        <v/>
      </c>
      <c r="M552" s="122"/>
    </row>
    <row r="553" spans="2:24" ht="14.25" customHeight="1">
      <c r="C553" s="43"/>
      <c r="D553" s="36" t="s">
        <v>21</v>
      </c>
      <c r="E553" s="37" t="str" cm="1">
        <f t="array" aca="1" ref="E553" ca="1">IF(INDIRECT(C545&amp;"!$E$41")=0,"",INDIRECT(C545&amp;"!$E$41"))</f>
        <v/>
      </c>
      <c r="F553" s="37" t="str" cm="1">
        <f t="array" aca="1" ref="F553" ca="1">IF(INDIRECT(C545&amp;"!$E$76")=0,"",INDIRECT(C545&amp;"!$E$76"))</f>
        <v/>
      </c>
      <c r="G553" s="37" t="str" cm="1">
        <f t="array" aca="1" ref="G553" ca="1">IF(INDIRECT(C545&amp;"!$E$111")=0,"",INDIRECT(C545&amp;"!$E$111"))</f>
        <v/>
      </c>
      <c r="H553" s="37" t="str" cm="1">
        <f t="array" aca="1" ref="H553" ca="1">IF(INDIRECT(C545&amp;"!$E$146")=0,"",INDIRECT(C545&amp;"!$E$146"))</f>
        <v/>
      </c>
      <c r="I553" s="37" t="str" cm="1">
        <f t="array" aca="1" ref="I553" ca="1">IF(INDIRECT(C545&amp;"!$E$181")=0,"",INDIRECT(C545&amp;"!$E$181"))</f>
        <v/>
      </c>
      <c r="J553" s="37" t="str" cm="1">
        <f t="array" aca="1" ref="J553" ca="1">IF(INDIRECT(C545&amp;"!$E$216")=0,"",INDIRECT(C545&amp;"!$E$216"))</f>
        <v/>
      </c>
      <c r="K553" s="37" t="str" cm="1">
        <f t="array" aca="1" ref="K553" ca="1">IF(INDIRECT(C545&amp;"!$E$251")=0,"",INDIRECT(C545&amp;"!$E$251"))</f>
        <v/>
      </c>
      <c r="L553" s="120" t="str" cm="1">
        <f t="array" aca="1" ref="L553" ca="1">IF(INDIRECT(C545&amp;"!$E$286")=0,"",INDIRECT(C545&amp;"!$E$286"))</f>
        <v/>
      </c>
      <c r="M553" s="37" t="str">
        <f ca="1">IF(E553="","",SUM($E553:$L553))</f>
        <v/>
      </c>
    </row>
    <row r="554" spans="2:24" ht="14.25" customHeight="1">
      <c r="C554" s="43"/>
      <c r="D554" s="36" t="s">
        <v>91</v>
      </c>
      <c r="E554" s="53" t="str">
        <f ca="1">IF(OR(E552="",E553=""),"",ROUNDDOWN(E552*E553*24,0))</f>
        <v/>
      </c>
      <c r="F554" s="53" t="str">
        <f t="shared" ref="F554:L554" ca="1" si="390">IF(OR(F552="",F553=""),"",ROUNDDOWN(F552*F553*24,0))</f>
        <v/>
      </c>
      <c r="G554" s="53" t="str">
        <f t="shared" ca="1" si="390"/>
        <v/>
      </c>
      <c r="H554" s="53" t="str">
        <f t="shared" ca="1" si="390"/>
        <v/>
      </c>
      <c r="I554" s="53" t="str">
        <f t="shared" ca="1" si="390"/>
        <v/>
      </c>
      <c r="J554" s="53" t="str">
        <f t="shared" ca="1" si="390"/>
        <v/>
      </c>
      <c r="K554" s="53" t="str">
        <f t="shared" ca="1" si="390"/>
        <v/>
      </c>
      <c r="L554" s="53" t="str">
        <f t="shared" ca="1" si="390"/>
        <v/>
      </c>
      <c r="M554" s="123">
        <f ca="1">SUM(E554:L554)</f>
        <v>0</v>
      </c>
      <c r="Q554" s="26" t="str">
        <f t="shared" ref="Q554" ca="1" si="391">IF(OR(E552="",E553=""),"", TEXT(E552,"#,###円") &amp; "×" &amp; TEXT(E553,"[h]:mm時間;@") &amp; "=" &amp; TEXT(E554,"#,###円"))</f>
        <v/>
      </c>
      <c r="R554" s="26" t="str">
        <f t="shared" ref="R554" ca="1" si="392">IF(OR(F552="",F553=""),"", TEXT(F552,"#,###円") &amp; "×" &amp; TEXT(F553,"[h]:mm時間;@") &amp; "=" &amp; TEXT(F554,"#,###円"))</f>
        <v/>
      </c>
      <c r="S554" s="26" t="str">
        <f t="shared" ref="S554" ca="1" si="393">IF(OR(G552="",G553=""),"", TEXT(G552,"#,###円") &amp; "×" &amp; TEXT(G553,"[h]:mm時間;@") &amp; "=" &amp; TEXT(G554,"#,###円"))</f>
        <v/>
      </c>
      <c r="T554" s="26" t="str">
        <f t="shared" ref="T554" ca="1" si="394">IF(OR(H552="",H553=""),"", TEXT(H552,"#,###円") &amp; "×" &amp; TEXT(H553,"[h]:mm時間;@") &amp; "=" &amp; TEXT(H554,"#,###円"))</f>
        <v/>
      </c>
      <c r="U554" s="26" t="str">
        <f t="shared" ref="U554" ca="1" si="395">IF(OR(I552="",I553=""),"", TEXT(I552,"#,###円") &amp; "×" &amp; TEXT(I553,"[h]:mm時間;@") &amp; "=" &amp; TEXT(I554,"#,###円"))</f>
        <v/>
      </c>
      <c r="V554" s="26" t="str">
        <f t="shared" ref="V554" ca="1" si="396">IF(OR(J552="",J553=""),"", TEXT(J552,"#,###円") &amp; "×" &amp; TEXT(J553,"[h]:mm時間;@") &amp; "=" &amp; TEXT(J554,"#,###円"))</f>
        <v/>
      </c>
      <c r="W554" s="26" t="str">
        <f t="shared" ref="W554" ca="1" si="397">IF(OR(K552="",K553=""),"", TEXT(K552,"#,###円") &amp; "×" &amp; TEXT(K553,"[h]:mm時間;@") &amp; "=" &amp; TEXT(K554,"#,###円"))</f>
        <v/>
      </c>
      <c r="X554" s="26" t="str">
        <f ca="1">IF(OR(L552="",K553=""),"", TEXT(L552,"#,###円") &amp; "×" &amp; TEXT(L553,"[h]:mm時間;@") &amp; "=" &amp; TEXT(L554,"#,###円"))</f>
        <v/>
      </c>
    </row>
    <row r="555" spans="2:24" ht="14.25" customHeight="1">
      <c r="C555" s="36" t="s">
        <v>74</v>
      </c>
      <c r="D555" s="46" t="s">
        <v>75</v>
      </c>
      <c r="E555" s="47"/>
      <c r="F555" s="48"/>
      <c r="G555" s="48"/>
      <c r="H555" s="48"/>
      <c r="I555" s="48"/>
      <c r="J555" s="48"/>
      <c r="K555" s="48"/>
      <c r="L555" s="47"/>
      <c r="M555" s="124">
        <f>SUM(E555:L555)</f>
        <v>0</v>
      </c>
      <c r="Q555" s="26" t="str">
        <f t="shared" ref="Q555:X555" si="398">IF(E555="",""," / 自己負担：" &amp; TEXT(E555,"#,###円")) &amp; IF(E556="",""," ※" &amp;E556)</f>
        <v/>
      </c>
      <c r="R555" s="26" t="str">
        <f t="shared" si="398"/>
        <v/>
      </c>
      <c r="S555" s="26" t="str">
        <f t="shared" si="398"/>
        <v/>
      </c>
      <c r="T555" s="26" t="str">
        <f t="shared" si="398"/>
        <v/>
      </c>
      <c r="U555" s="26" t="str">
        <f t="shared" si="398"/>
        <v/>
      </c>
      <c r="V555" s="26" t="str">
        <f t="shared" si="398"/>
        <v/>
      </c>
      <c r="W555" s="26" t="str">
        <f t="shared" si="398"/>
        <v/>
      </c>
      <c r="X555" s="26" t="str">
        <f t="shared" si="398"/>
        <v/>
      </c>
    </row>
    <row r="556" spans="2:24" ht="34.5" customHeight="1" thickBot="1">
      <c r="C556" s="49" t="s">
        <v>76</v>
      </c>
      <c r="D556" s="50" t="s">
        <v>77</v>
      </c>
      <c r="E556" s="51"/>
      <c r="F556" s="51"/>
      <c r="G556" s="51"/>
      <c r="H556" s="51"/>
      <c r="I556" s="51"/>
      <c r="J556" s="51"/>
      <c r="K556" s="51"/>
      <c r="L556" s="51"/>
      <c r="M556" s="122"/>
      <c r="O556" s="1" t="s">
        <v>78</v>
      </c>
    </row>
    <row r="557" spans="2:24" ht="14.25" customHeight="1" thickTop="1">
      <c r="C557" s="44"/>
      <c r="D557" s="38" t="s">
        <v>22</v>
      </c>
      <c r="E557" s="39" t="str">
        <f ca="1">IFERROR(IF(E554-E555=0,"",E554-E555),"")</f>
        <v/>
      </c>
      <c r="F557" s="39" t="str">
        <f t="shared" ref="F557:L557" ca="1" si="399">IFERROR(IF(F554-F555=0,"",F554-F555),"")</f>
        <v/>
      </c>
      <c r="G557" s="39" t="str">
        <f t="shared" ca="1" si="399"/>
        <v/>
      </c>
      <c r="H557" s="39" t="str">
        <f t="shared" ca="1" si="399"/>
        <v/>
      </c>
      <c r="I557" s="39" t="str">
        <f t="shared" ca="1" si="399"/>
        <v/>
      </c>
      <c r="J557" s="39" t="str">
        <f t="shared" ca="1" si="399"/>
        <v/>
      </c>
      <c r="K557" s="39" t="str">
        <f t="shared" ca="1" si="399"/>
        <v/>
      </c>
      <c r="L557" s="121" t="str">
        <f t="shared" ca="1" si="399"/>
        <v/>
      </c>
      <c r="M557" s="39" t="str">
        <f ca="1">IF(E557="","",SUM(E557:L557))</f>
        <v/>
      </c>
      <c r="Q557" s="56" t="str">
        <f ca="1">Q554&amp;Q555</f>
        <v/>
      </c>
      <c r="R557" s="56" t="str">
        <f t="shared" ref="R557:X557" ca="1" si="400">R554&amp;R555</f>
        <v/>
      </c>
      <c r="S557" s="56" t="str">
        <f t="shared" ca="1" si="400"/>
        <v/>
      </c>
      <c r="T557" s="56" t="str">
        <f t="shared" ca="1" si="400"/>
        <v/>
      </c>
      <c r="U557" s="56" t="str">
        <f t="shared" ca="1" si="400"/>
        <v/>
      </c>
      <c r="V557" s="56" t="str">
        <f t="shared" ca="1" si="400"/>
        <v/>
      </c>
      <c r="W557" s="56" t="str">
        <f t="shared" ca="1" si="400"/>
        <v/>
      </c>
      <c r="X557" s="56" t="str">
        <f t="shared" ca="1" si="400"/>
        <v/>
      </c>
    </row>
    <row r="558" spans="2:24" ht="15" thickBot="1">
      <c r="B558" s="32"/>
      <c r="C558" s="32"/>
      <c r="D558" s="32"/>
      <c r="E558" s="32"/>
      <c r="F558" s="32"/>
      <c r="G558" s="32"/>
      <c r="H558" s="32"/>
      <c r="I558" s="32"/>
      <c r="J558" s="32"/>
      <c r="K558" s="32"/>
      <c r="L558" s="32"/>
      <c r="M558" s="32"/>
    </row>
    <row r="559" spans="2:24">
      <c r="Q559" s="1" t="s">
        <v>88</v>
      </c>
      <c r="R559" s="1" t="s">
        <v>89</v>
      </c>
      <c r="S559" s="1" t="s">
        <v>90</v>
      </c>
    </row>
    <row r="560" spans="2:24" ht="14.25" customHeight="1">
      <c r="B560" s="45">
        <f>B545+1</f>
        <v>38</v>
      </c>
      <c r="C560" s="35" t="str">
        <f>HYPERLINK("#日誌"&amp;B560&amp;"!B10","日誌"&amp;B560)</f>
        <v>日誌38</v>
      </c>
      <c r="D560" s="127" t="s">
        <v>106</v>
      </c>
      <c r="E560" s="130"/>
      <c r="F560" s="127" t="s">
        <v>73</v>
      </c>
      <c r="G560" s="52"/>
      <c r="H560" s="127" t="s">
        <v>83</v>
      </c>
      <c r="I560" s="25"/>
      <c r="J560" s="127" t="s">
        <v>15</v>
      </c>
      <c r="K560" s="25"/>
      <c r="M560" s="54" t="str">
        <f>HYPERLINK("#①人件費!C"&amp;9*B560,"経費支出管理表へ")</f>
        <v>経費支出管理表へ</v>
      </c>
      <c r="O560" s="125" t="str">
        <f>IF(AND(G560="健保等級適用者以外の者（Ｂ）",OR(I560="日額",I560="時給")),"健保等級適用者以外の者（Ｂ）かつ給与形態が「"&amp;I560&amp;"」の場合、等級単価を適用しません。補助金事務局へお問い合わせ頂き、個別単価を適用してください。","")</f>
        <v/>
      </c>
      <c r="Q560" s="1" t="str">
        <f>IF(G560="","×","○")</f>
        <v>×</v>
      </c>
      <c r="R560" s="1" t="str">
        <f>IF(G560="健保等級適用者（Ａ）","○",IF(AND(G560="健保等級適用者以外の者（Ｂ）",I560=""),"×",IF(OR(I560="年額",I560="月額"),"○","")))</f>
        <v/>
      </c>
      <c r="S560" s="1" t="str">
        <f>IF(AND(G560="健保等級適用者（Ａ）",K560=""),"×","○")</f>
        <v>○</v>
      </c>
    </row>
    <row r="561" spans="2:24" ht="14.25" customHeight="1">
      <c r="C561" s="95"/>
      <c r="D561" s="94"/>
      <c r="F561" s="127" t="s">
        <v>115</v>
      </c>
      <c r="G561" s="25"/>
      <c r="H561" s="127" t="s">
        <v>116</v>
      </c>
      <c r="I561" s="25"/>
    </row>
    <row r="562" spans="2:24" ht="7.5" customHeight="1">
      <c r="C562" s="26"/>
      <c r="D562" s="26"/>
      <c r="E562" s="26"/>
      <c r="F562" s="26"/>
      <c r="G562" s="34" t="e">
        <f>VLOOKUP(G561,リスト!F:G,2,FALSE)</f>
        <v>#N/A</v>
      </c>
      <c r="H562" s="26"/>
      <c r="I562" s="34"/>
      <c r="J562" s="26"/>
      <c r="K562" s="26"/>
      <c r="L562" s="26"/>
      <c r="M562" s="26"/>
    </row>
    <row r="563" spans="2:24" ht="14.25" customHeight="1">
      <c r="C563" s="40"/>
      <c r="D563" s="111"/>
      <c r="E563" s="112" t="s">
        <v>42</v>
      </c>
      <c r="F563" s="112" t="s">
        <v>43</v>
      </c>
      <c r="G563" s="112" t="s">
        <v>44</v>
      </c>
      <c r="H563" s="112" t="s">
        <v>45</v>
      </c>
      <c r="I563" s="112" t="s">
        <v>46</v>
      </c>
      <c r="J563" s="112" t="s">
        <v>47</v>
      </c>
      <c r="K563" s="112" t="s">
        <v>48</v>
      </c>
      <c r="L563" s="112" t="s">
        <v>49</v>
      </c>
      <c r="M563" s="113" t="s">
        <v>11</v>
      </c>
      <c r="Q563" s="112" t="s">
        <v>42</v>
      </c>
      <c r="R563" s="112" t="s">
        <v>43</v>
      </c>
      <c r="S563" s="112" t="s">
        <v>44</v>
      </c>
      <c r="T563" s="112" t="s">
        <v>45</v>
      </c>
      <c r="U563" s="112" t="s">
        <v>46</v>
      </c>
      <c r="V563" s="112" t="s">
        <v>47</v>
      </c>
      <c r="W563" s="112" t="s">
        <v>48</v>
      </c>
      <c r="X563" s="112" t="s">
        <v>49</v>
      </c>
    </row>
    <row r="564" spans="2:24" ht="14.25" customHeight="1">
      <c r="C564" s="27" t="s">
        <v>17</v>
      </c>
      <c r="D564" s="28"/>
      <c r="E564" s="29" cm="1">
        <f t="array" aca="1" ref="E564" ca="1">IF(INDIRECT(C560&amp;"!$E$41")=0,"",COUNT(INDIRECT(C560&amp;"!$E$10:$E$40")))</f>
        <v>0</v>
      </c>
      <c r="F564" s="29" cm="1">
        <f t="array" aca="1" ref="F564" ca="1">IF(INDIRECT(C560&amp;"!$E$76")=0,"",COUNT(INDIRECT(C560&amp;"!$E$45:$E$75")))</f>
        <v>0</v>
      </c>
      <c r="G564" s="29" cm="1">
        <f t="array" aca="1" ref="G564" ca="1">IF(INDIRECT(C560&amp;"!$E$111")=0,"",COUNT(INDIRECT(C560&amp;"!$E$80:$E$110")))</f>
        <v>0</v>
      </c>
      <c r="H564" s="29" cm="1">
        <f t="array" aca="1" ref="H564" ca="1">IF(INDIRECT(C560&amp;"!$E$146")=0,"",COUNT(INDIRECT(C560&amp;"!$E$115:$E$145")))</f>
        <v>0</v>
      </c>
      <c r="I564" s="29" cm="1">
        <f t="array" aca="1" ref="I564" ca="1">IF(INDIRECT(C560&amp;"!$E$181")=0,"",COUNT(INDIRECT(C560&amp;"!$E$150:$E$180")))</f>
        <v>0</v>
      </c>
      <c r="J564" s="29" cm="1">
        <f t="array" aca="1" ref="J564" ca="1">IF(INDIRECT(C560&amp;"!$E$216")=0,"",COUNT(INDIRECT(C560&amp;"!$E$185:$E$215")))</f>
        <v>0</v>
      </c>
      <c r="K564" s="29" cm="1">
        <f t="array" aca="1" ref="K564" ca="1">IF(INDIRECT(C560&amp;"!$E$251")=0,"",COUNT(INDIRECT(C560&amp;"!$E$220:$E$250")))</f>
        <v>0</v>
      </c>
      <c r="L564" s="116" cm="1">
        <f t="array" aca="1" ref="L564" ca="1">IF(INDIRECT(C560&amp;"!$E$286")=0,"",COUNT(INDIRECT(C560&amp;"!$E$255:$E$285")))</f>
        <v>0</v>
      </c>
      <c r="M564" s="29">
        <f ca="1">IF($E$9="","",SUM($E564:$L564))</f>
        <v>0</v>
      </c>
      <c r="O564" s="132" t="s">
        <v>145</v>
      </c>
      <c r="Q564" s="55" t="e" cm="1" vm="1">
        <f t="array" aca="1" ref="Q564" ca="1">INDIRECT(C560&amp;"!A" &amp; MIN(_xlfn._xlws.FILTER(ROW(INDIRECT(C560&amp;"!$B$10:$B$40")),INDIRECT(C560&amp;"!$B$10:$B$40")&lt;&gt;"")))</f>
        <v>#VALUE!</v>
      </c>
      <c r="R564" s="55" t="e" cm="1" vm="1">
        <f t="array" aca="1" ref="R564" ca="1">INDIRECT(C560&amp;"!A"&amp;MIN(_xlfn._xlws.FILTER(ROW(INDIRECT(C560&amp;"!$B$45:$B$75")),INDIRECT(C560&amp;"!$B$45:$B$75")&lt;&gt;"")))</f>
        <v>#VALUE!</v>
      </c>
      <c r="S564" s="55" t="e" cm="1" vm="1">
        <f t="array" aca="1" ref="S564" ca="1">INDIRECT(C560&amp;"!A"&amp;MIN(_xlfn._xlws.FILTER(ROW(INDIRECT(C560&amp;"!$B$80:$B$110")),INDIRECT(C560&amp;"!$B$80:$B$110")&lt;&gt;"")))</f>
        <v>#VALUE!</v>
      </c>
      <c r="T564" s="55" t="e" cm="1" vm="1">
        <f t="array" aca="1" ref="T564" ca="1">INDIRECT(C560&amp;"!A" &amp; MIN(_xlfn._xlws.FILTER(ROW(INDIRECT(C560&amp;"!$B$115:$B$145")),INDIRECT(C560&amp;"!$B$115:$B$145")&lt;&gt;"")))</f>
        <v>#VALUE!</v>
      </c>
      <c r="U564" s="55" t="e" cm="1" vm="1">
        <f t="array" aca="1" ref="U564" ca="1">INDIRECT(C560&amp;"!A" &amp; MIN(_xlfn._xlws.FILTER(ROW(INDIRECT(C560&amp;"!$B$150:$B$180")),INDIRECT(C560&amp;"!$B$150:$B$180")&lt;&gt;"")))</f>
        <v>#VALUE!</v>
      </c>
      <c r="V564" s="55" t="e" cm="1" vm="1">
        <f t="array" aca="1" ref="V564" ca="1">INDIRECT(C560&amp;"!A" &amp; MIN(_xlfn._xlws.FILTER(ROW(INDIRECT(C560&amp;"!$B$185:$B$215")),INDIRECT(C560&amp;"!$B$185:$B$215")&lt;&gt;"")))</f>
        <v>#VALUE!</v>
      </c>
      <c r="W564" s="55" t="e" cm="1" vm="1">
        <f t="array" aca="1" ref="W564" ca="1">INDIRECT(C560&amp;"!A" &amp; MIN(_xlfn._xlws.FILTER(ROW(INDIRECT(C560&amp;"!$B$220:$B$250")),INDIRECT(C560&amp;"!$B$220:$B$250")&lt;&gt;"")))</f>
        <v>#VALUE!</v>
      </c>
      <c r="X564" s="55" t="e" cm="1" vm="1">
        <f t="array" aca="1" ref="X564" ca="1">INDIRECT(C560&amp;"!A" &amp; MIN(_xlfn._xlws.FILTER(ROW(INDIRECT(C560&amp;"!$B$255:$B$285")),INDIRECT(C560&amp;"!$B$255:$B$285")&lt;&gt;"")))</f>
        <v>#VALUE!</v>
      </c>
    </row>
    <row r="565" spans="2:24" ht="14.25" customHeight="1">
      <c r="C565" s="36" t="s">
        <v>18</v>
      </c>
      <c r="D565" s="30" t="str">
        <f>IF(G560="健保等級適用者（Ａ）","報酬月額","月給")</f>
        <v>月給</v>
      </c>
      <c r="E565" s="24"/>
      <c r="F565" s="24"/>
      <c r="G565" s="24"/>
      <c r="H565" s="24"/>
      <c r="I565" s="24"/>
      <c r="J565" s="24"/>
      <c r="K565" s="24"/>
      <c r="L565" s="117"/>
      <c r="M565" s="122"/>
    </row>
    <row r="566" spans="2:24" ht="14.25" customHeight="1">
      <c r="C566" s="42"/>
      <c r="D566" s="30" t="s">
        <v>68</v>
      </c>
      <c r="E566" s="75" t="str">
        <f ca="1">IF(E567="","",IF(G560="健保等級適用者（Ａ）",IF(K560="年1～3回",MATCH(E567,等級単価一覧!G:G,0),MATCH(E567,等級単価一覧!F:F,0)),MATCH(E567,等級単価一覧!L:L,0))-10)</f>
        <v/>
      </c>
      <c r="F566" s="75" t="str">
        <f ca="1">IF(F567="","",IF(G560="健保等級適用者（Ａ）",IF(K560="年1～3回",MATCH(F567,等級単価一覧!G:G,0),MATCH(F567,等級単価一覧!F:F,0)),MATCH(F567,等級単価一覧!L:L,0))-10)</f>
        <v/>
      </c>
      <c r="G566" s="75" t="str">
        <f ca="1">IF(G567="","",IF(G560="健保等級適用者（Ａ）",IF(K560="年1～3回",MATCH(G567,等級単価一覧!G:G,0),MATCH(G567,等級単価一覧!F:F,0)),MATCH(G567,等級単価一覧!L:L,0))-10)</f>
        <v/>
      </c>
      <c r="H566" s="75" t="str">
        <f ca="1">IF(H567="","",IF(G560="健保等級適用者（Ａ）",IF(K560="年1～3回",MATCH(H567,等級単価一覧!G:G,0),MATCH(H567,等級単価一覧!F:F,0)),MATCH(H567,等級単価一覧!L:L,0))-10)</f>
        <v/>
      </c>
      <c r="I566" s="75" t="str">
        <f ca="1">IF(I567="","",IF(G560="健保等級適用者（Ａ）",IF(K560="年1～3回",MATCH(I567,等級単価一覧!G:G,0),MATCH(I567,等級単価一覧!F:F,0)),MATCH(I567,等級単価一覧!L:L,0))-10)</f>
        <v/>
      </c>
      <c r="J566" s="75" t="str">
        <f ca="1">IF(J567="","",IF(G560="健保等級適用者（Ａ）",IF(K560="年1～3回",MATCH(J567,等級単価一覧!G:G,0),MATCH(J567,等級単価一覧!F:F,0)),MATCH(J567,等級単価一覧!L:L,0))-10)</f>
        <v/>
      </c>
      <c r="K566" s="75" t="str">
        <f ca="1">IF(K567="","",IF(G560="健保等級適用者（Ａ）",IF(K560="年1～3回",MATCH(K567,等級単価一覧!G:G,0),MATCH(K567,等級単価一覧!F:F,0)),MATCH(K567,等級単価一覧!L:L,0))-10)</f>
        <v/>
      </c>
      <c r="L566" s="118" t="str">
        <f ca="1">IF(L567="","",IF(G560="健保等級適用者（Ａ）",IF(K560="年1～3回",MATCH(L567,等級単価一覧!G:G,0),MATCH(L567,等級単価一覧!F:F,0)),MATCH(L567,等級単価一覧!L:L,0))-10)</f>
        <v/>
      </c>
      <c r="M566" s="122"/>
    </row>
    <row r="567" spans="2:24" ht="14.25" customHeight="1">
      <c r="C567" s="42"/>
      <c r="D567" s="23" t="s">
        <v>20</v>
      </c>
      <c r="E567" s="41" t="str" cm="1">
        <f t="array" aca="1" ref="E567" ca="1">IF(AND(Q560="○",R560="○",S560="○"),IFERROR(IF(G560="健保等級適用者（Ａ）",IF(K560="年1～3回",VLOOKUP(E565,等級単価一覧!$B$11:$G$60,6,FALSE),VLOOKUP(E565,等級単価一覧!$B$11:$G$60,5,FALSE)),INDIRECT("等級単価一覧!L"&amp;MATCH(MAX(_xlfn._xlws.FILTER(等級単価一覧!$H$11:$H$60,等級単価一覧!$H$11:$H$60&lt;=E565)),等級単価一覧!H:H,0))),""),"")</f>
        <v/>
      </c>
      <c r="F567" s="41" t="str" cm="1">
        <f t="array" aca="1" ref="F567" ca="1">IF(AND(Q560="○",R560="○",S560="○"),IFERROR(IF(G560="健保等級適用者（Ａ）",IF(K560="年1～3回",VLOOKUP(F565,等級単価一覧!$B$11:$G$60,6,FALSE),VLOOKUP(F565,等級単価一覧!$B$11:$G$60,5,FALSE)),INDIRECT("等級単価一覧!L"&amp;MATCH(MAX(_xlfn._xlws.FILTER(等級単価一覧!$H$11:$H$60,等級単価一覧!$H$11:$H$60&lt;=F565)),等級単価一覧!H:H,0))),""),"")</f>
        <v/>
      </c>
      <c r="G567" s="41" t="str" cm="1">
        <f t="array" aca="1" ref="G567" ca="1">IF(AND(Q560="○",R560="○",S560="○"),IFERROR(IF(G560="健保等級適用者（Ａ）",IF(K560="年1～3回",VLOOKUP(G565,等級単価一覧!$B$11:$G$60,6,FALSE),VLOOKUP(G565,等級単価一覧!$B$11:$G$60,5,FALSE)),INDIRECT("等級単価一覧!L"&amp;MATCH(MAX(_xlfn._xlws.FILTER(等級単価一覧!$H$11:$H$60,等級単価一覧!$H$11:$H$60&lt;=G565)),等級単価一覧!H:H,0))),""),"")</f>
        <v/>
      </c>
      <c r="H567" s="41" t="str" cm="1">
        <f t="array" aca="1" ref="H567" ca="1">IF(AND(Q560="○",R560="○",S560="○"),IFERROR(IF(G560="健保等級適用者（Ａ）",IF(K560="年1～3回",VLOOKUP(H565,等級単価一覧!$B$11:$G$60,6,FALSE),VLOOKUP(H565,等級単価一覧!$B$11:$G$60,5,FALSE)),INDIRECT("等級単価一覧!L"&amp;MATCH(MAX(_xlfn._xlws.FILTER(等級単価一覧!$H$11:$H$60,等級単価一覧!$H$11:$H$60&lt;=H565)),等級単価一覧!H:H,0))),""),"")</f>
        <v/>
      </c>
      <c r="I567" s="41" t="str" cm="1">
        <f t="array" aca="1" ref="I567" ca="1">IF(AND(Q560="○",R560="○",S560="○"),IFERROR(IF(G560="健保等級適用者（Ａ）",IF(K560="年1～3回",VLOOKUP(I565,等級単価一覧!$B$11:$G$60,6,FALSE),VLOOKUP(I565,等級単価一覧!$B$11:$G$60,5,FALSE)),INDIRECT("等級単価一覧!L"&amp;MATCH(MAX(_xlfn._xlws.FILTER(等級単価一覧!$H$11:$H$60,等級単価一覧!$H$11:$H$60&lt;=I565)),等級単価一覧!H:H,0))),""),"")</f>
        <v/>
      </c>
      <c r="J567" s="41" t="str" cm="1">
        <f t="array" aca="1" ref="J567" ca="1">IF(AND(Q560="○",R560="○",S560="○"),IFERROR(IF(G560="健保等級適用者（Ａ）",IF(K560="年1～3回",VLOOKUP(J565,等級単価一覧!$B$11:$G$60,6,FALSE),VLOOKUP(J565,等級単価一覧!$B$11:$G$60,5,FALSE)),INDIRECT("等級単価一覧!L"&amp;MATCH(MAX(_xlfn._xlws.FILTER(等級単価一覧!$H$11:$H$60,等級単価一覧!$H$11:$H$60&lt;=J565)),等級単価一覧!H:H,0))),""),"")</f>
        <v/>
      </c>
      <c r="K567" s="41" t="str" cm="1">
        <f t="array" aca="1" ref="K567" ca="1">IF(AND(Q560="○",R560="○",S560="○"),IFERROR(IF(G560="健保等級適用者（Ａ）",IF(K560="年1～3回",VLOOKUP(K565,等級単価一覧!$B$11:$G$60,6,FALSE),VLOOKUP(K565,等級単価一覧!$B$11:$G$60,5,FALSE)),INDIRECT("等級単価一覧!L"&amp;MATCH(MAX(_xlfn._xlws.FILTER(等級単価一覧!$H$11:$H$60,等級単価一覧!$H$11:$H$60&lt;=K565)),等級単価一覧!H:H,0))),""),"")</f>
        <v/>
      </c>
      <c r="L567" s="119" t="str" cm="1">
        <f t="array" aca="1" ref="L567" ca="1">IF(AND(Q560="○",R560="○",S560="○"),IFERROR(IF(G560="健保等級適用者（Ａ）",IF(K560="年1～3回",VLOOKUP(L565,等級単価一覧!$B$11:$G$60,6,FALSE),VLOOKUP(L565,等級単価一覧!$B$11:$G$60,5,FALSE)),INDIRECT("等級単価一覧!L"&amp;MATCH(MAX(_xlfn._xlws.FILTER(等級単価一覧!$H$11:$H$60,等級単価一覧!$H$11:$H$60&lt;=L565)),等級単価一覧!H:H,0))),""),"")</f>
        <v/>
      </c>
      <c r="M567" s="122"/>
    </row>
    <row r="568" spans="2:24" ht="14.25" customHeight="1">
      <c r="C568" s="43"/>
      <c r="D568" s="36" t="s">
        <v>21</v>
      </c>
      <c r="E568" s="37" t="str" cm="1">
        <f t="array" aca="1" ref="E568" ca="1">IF(INDIRECT(C560&amp;"!$E$41")=0,"",INDIRECT(C560&amp;"!$E$41"))</f>
        <v/>
      </c>
      <c r="F568" s="37" t="str" cm="1">
        <f t="array" aca="1" ref="F568" ca="1">IF(INDIRECT(C560&amp;"!$E$76")=0,"",INDIRECT(C560&amp;"!$E$76"))</f>
        <v/>
      </c>
      <c r="G568" s="37" t="str" cm="1">
        <f t="array" aca="1" ref="G568" ca="1">IF(INDIRECT(C560&amp;"!$E$111")=0,"",INDIRECT(C560&amp;"!$E$111"))</f>
        <v/>
      </c>
      <c r="H568" s="37" t="str" cm="1">
        <f t="array" aca="1" ref="H568" ca="1">IF(INDIRECT(C560&amp;"!$E$146")=0,"",INDIRECT(C560&amp;"!$E$146"))</f>
        <v/>
      </c>
      <c r="I568" s="37" t="str" cm="1">
        <f t="array" aca="1" ref="I568" ca="1">IF(INDIRECT(C560&amp;"!$E$181")=0,"",INDIRECT(C560&amp;"!$E$181"))</f>
        <v/>
      </c>
      <c r="J568" s="37" t="str" cm="1">
        <f t="array" aca="1" ref="J568" ca="1">IF(INDIRECT(C560&amp;"!$E$216")=0,"",INDIRECT(C560&amp;"!$E$216"))</f>
        <v/>
      </c>
      <c r="K568" s="37" t="str" cm="1">
        <f t="array" aca="1" ref="K568" ca="1">IF(INDIRECT(C560&amp;"!$E$251")=0,"",INDIRECT(C560&amp;"!$E$251"))</f>
        <v/>
      </c>
      <c r="L568" s="120" t="str" cm="1">
        <f t="array" aca="1" ref="L568" ca="1">IF(INDIRECT(C560&amp;"!$E$286")=0,"",INDIRECT(C560&amp;"!$E$286"))</f>
        <v/>
      </c>
      <c r="M568" s="37" t="str">
        <f ca="1">IF(E568="","",SUM($E568:$L568))</f>
        <v/>
      </c>
    </row>
    <row r="569" spans="2:24" ht="14.25" customHeight="1">
      <c r="C569" s="43"/>
      <c r="D569" s="36" t="s">
        <v>91</v>
      </c>
      <c r="E569" s="53" t="str">
        <f ca="1">IF(OR(E567="",E568=""),"",ROUNDDOWN(E567*E568*24,0))</f>
        <v/>
      </c>
      <c r="F569" s="53" t="str">
        <f t="shared" ref="F569:L569" ca="1" si="401">IF(OR(F567="",F568=""),"",ROUNDDOWN(F567*F568*24,0))</f>
        <v/>
      </c>
      <c r="G569" s="53" t="str">
        <f t="shared" ca="1" si="401"/>
        <v/>
      </c>
      <c r="H569" s="53" t="str">
        <f t="shared" ca="1" si="401"/>
        <v/>
      </c>
      <c r="I569" s="53" t="str">
        <f t="shared" ca="1" si="401"/>
        <v/>
      </c>
      <c r="J569" s="53" t="str">
        <f t="shared" ca="1" si="401"/>
        <v/>
      </c>
      <c r="K569" s="53" t="str">
        <f t="shared" ca="1" si="401"/>
        <v/>
      </c>
      <c r="L569" s="53" t="str">
        <f t="shared" ca="1" si="401"/>
        <v/>
      </c>
      <c r="M569" s="123">
        <f ca="1">SUM(E569:L569)</f>
        <v>0</v>
      </c>
      <c r="Q569" s="26" t="str">
        <f t="shared" ref="Q569" ca="1" si="402">IF(OR(E567="",E568=""),"", TEXT(E567,"#,###円") &amp; "×" &amp; TEXT(E568,"[h]:mm時間;@") &amp; "=" &amp; TEXT(E569,"#,###円"))</f>
        <v/>
      </c>
      <c r="R569" s="26" t="str">
        <f t="shared" ref="R569" ca="1" si="403">IF(OR(F567="",F568=""),"", TEXT(F567,"#,###円") &amp; "×" &amp; TEXT(F568,"[h]:mm時間;@") &amp; "=" &amp; TEXT(F569,"#,###円"))</f>
        <v/>
      </c>
      <c r="S569" s="26" t="str">
        <f t="shared" ref="S569" ca="1" si="404">IF(OR(G567="",G568=""),"", TEXT(G567,"#,###円") &amp; "×" &amp; TEXT(G568,"[h]:mm時間;@") &amp; "=" &amp; TEXT(G569,"#,###円"))</f>
        <v/>
      </c>
      <c r="T569" s="26" t="str">
        <f t="shared" ref="T569" ca="1" si="405">IF(OR(H567="",H568=""),"", TEXT(H567,"#,###円") &amp; "×" &amp; TEXT(H568,"[h]:mm時間;@") &amp; "=" &amp; TEXT(H569,"#,###円"))</f>
        <v/>
      </c>
      <c r="U569" s="26" t="str">
        <f t="shared" ref="U569" ca="1" si="406">IF(OR(I567="",I568=""),"", TEXT(I567,"#,###円") &amp; "×" &amp; TEXT(I568,"[h]:mm時間;@") &amp; "=" &amp; TEXT(I569,"#,###円"))</f>
        <v/>
      </c>
      <c r="V569" s="26" t="str">
        <f t="shared" ref="V569" ca="1" si="407">IF(OR(J567="",J568=""),"", TEXT(J567,"#,###円") &amp; "×" &amp; TEXT(J568,"[h]:mm時間;@") &amp; "=" &amp; TEXT(J569,"#,###円"))</f>
        <v/>
      </c>
      <c r="W569" s="26" t="str">
        <f t="shared" ref="W569" ca="1" si="408">IF(OR(K567="",K568=""),"", TEXT(K567,"#,###円") &amp; "×" &amp; TEXT(K568,"[h]:mm時間;@") &amp; "=" &amp; TEXT(K569,"#,###円"))</f>
        <v/>
      </c>
      <c r="X569" s="26" t="str">
        <f ca="1">IF(OR(L567="",K568=""),"", TEXT(L567,"#,###円") &amp; "×" &amp; TEXT(L568,"[h]:mm時間;@") &amp; "=" &amp; TEXT(L569,"#,###円"))</f>
        <v/>
      </c>
    </row>
    <row r="570" spans="2:24" ht="14.25" customHeight="1">
      <c r="C570" s="36" t="s">
        <v>74</v>
      </c>
      <c r="D570" s="46" t="s">
        <v>75</v>
      </c>
      <c r="E570" s="47"/>
      <c r="F570" s="48"/>
      <c r="G570" s="48"/>
      <c r="H570" s="48"/>
      <c r="I570" s="48"/>
      <c r="J570" s="48"/>
      <c r="K570" s="48"/>
      <c r="L570" s="47"/>
      <c r="M570" s="124">
        <f>SUM(E570:L570)</f>
        <v>0</v>
      </c>
      <c r="Q570" s="26" t="str">
        <f t="shared" ref="Q570:X570" si="409">IF(E570="",""," / 自己負担：" &amp; TEXT(E570,"#,###円")) &amp; IF(E571="",""," ※" &amp;E571)</f>
        <v/>
      </c>
      <c r="R570" s="26" t="str">
        <f t="shared" si="409"/>
        <v/>
      </c>
      <c r="S570" s="26" t="str">
        <f t="shared" si="409"/>
        <v/>
      </c>
      <c r="T570" s="26" t="str">
        <f t="shared" si="409"/>
        <v/>
      </c>
      <c r="U570" s="26" t="str">
        <f t="shared" si="409"/>
        <v/>
      </c>
      <c r="V570" s="26" t="str">
        <f t="shared" si="409"/>
        <v/>
      </c>
      <c r="W570" s="26" t="str">
        <f t="shared" si="409"/>
        <v/>
      </c>
      <c r="X570" s="26" t="str">
        <f t="shared" si="409"/>
        <v/>
      </c>
    </row>
    <row r="571" spans="2:24" ht="34.5" customHeight="1" thickBot="1">
      <c r="C571" s="49" t="s">
        <v>76</v>
      </c>
      <c r="D571" s="50" t="s">
        <v>77</v>
      </c>
      <c r="E571" s="51"/>
      <c r="F571" s="51"/>
      <c r="G571" s="51"/>
      <c r="H571" s="51"/>
      <c r="I571" s="51"/>
      <c r="J571" s="51"/>
      <c r="K571" s="51"/>
      <c r="L571" s="51"/>
      <c r="M571" s="122"/>
      <c r="O571" s="1" t="s">
        <v>78</v>
      </c>
    </row>
    <row r="572" spans="2:24" ht="14.25" customHeight="1" thickTop="1">
      <c r="C572" s="44"/>
      <c r="D572" s="38" t="s">
        <v>22</v>
      </c>
      <c r="E572" s="39" t="str">
        <f ca="1">IFERROR(IF(E569-E570=0,"",E569-E570),"")</f>
        <v/>
      </c>
      <c r="F572" s="39" t="str">
        <f t="shared" ref="F572:L572" ca="1" si="410">IFERROR(IF(F569-F570=0,"",F569-F570),"")</f>
        <v/>
      </c>
      <c r="G572" s="39" t="str">
        <f t="shared" ca="1" si="410"/>
        <v/>
      </c>
      <c r="H572" s="39" t="str">
        <f t="shared" ca="1" si="410"/>
        <v/>
      </c>
      <c r="I572" s="39" t="str">
        <f t="shared" ca="1" si="410"/>
        <v/>
      </c>
      <c r="J572" s="39" t="str">
        <f t="shared" ca="1" si="410"/>
        <v/>
      </c>
      <c r="K572" s="39" t="str">
        <f t="shared" ca="1" si="410"/>
        <v/>
      </c>
      <c r="L572" s="121" t="str">
        <f t="shared" ca="1" si="410"/>
        <v/>
      </c>
      <c r="M572" s="39" t="str">
        <f ca="1">IF(E572="","",SUM(E572:L572))</f>
        <v/>
      </c>
      <c r="Q572" s="56" t="str">
        <f ca="1">Q569&amp;Q570</f>
        <v/>
      </c>
      <c r="R572" s="56" t="str">
        <f t="shared" ref="R572:X572" ca="1" si="411">R569&amp;R570</f>
        <v/>
      </c>
      <c r="S572" s="56" t="str">
        <f t="shared" ca="1" si="411"/>
        <v/>
      </c>
      <c r="T572" s="56" t="str">
        <f t="shared" ca="1" si="411"/>
        <v/>
      </c>
      <c r="U572" s="56" t="str">
        <f t="shared" ca="1" si="411"/>
        <v/>
      </c>
      <c r="V572" s="56" t="str">
        <f t="shared" ca="1" si="411"/>
        <v/>
      </c>
      <c r="W572" s="56" t="str">
        <f t="shared" ca="1" si="411"/>
        <v/>
      </c>
      <c r="X572" s="56" t="str">
        <f t="shared" ca="1" si="411"/>
        <v/>
      </c>
    </row>
    <row r="573" spans="2:24" ht="15" thickBot="1">
      <c r="B573" s="32"/>
      <c r="C573" s="32"/>
      <c r="D573" s="32"/>
      <c r="E573" s="32"/>
      <c r="F573" s="32"/>
      <c r="G573" s="32"/>
      <c r="H573" s="32"/>
      <c r="I573" s="32"/>
      <c r="J573" s="32"/>
      <c r="K573" s="32"/>
      <c r="L573" s="32"/>
      <c r="M573" s="32"/>
    </row>
    <row r="574" spans="2:24">
      <c r="Q574" s="1" t="s">
        <v>88</v>
      </c>
      <c r="R574" s="1" t="s">
        <v>89</v>
      </c>
      <c r="S574" s="1" t="s">
        <v>90</v>
      </c>
    </row>
    <row r="575" spans="2:24" ht="14.25" customHeight="1">
      <c r="B575" s="45">
        <f>B560+1</f>
        <v>39</v>
      </c>
      <c r="C575" s="35" t="str">
        <f>HYPERLINK("#日誌"&amp;B575&amp;"!B10","日誌"&amp;B575)</f>
        <v>日誌39</v>
      </c>
      <c r="D575" s="127" t="s">
        <v>106</v>
      </c>
      <c r="E575" s="130"/>
      <c r="F575" s="127" t="s">
        <v>73</v>
      </c>
      <c r="G575" s="52"/>
      <c r="H575" s="127" t="s">
        <v>83</v>
      </c>
      <c r="I575" s="25"/>
      <c r="J575" s="127" t="s">
        <v>15</v>
      </c>
      <c r="K575" s="25"/>
      <c r="M575" s="54" t="str">
        <f>HYPERLINK("#①人件費!C"&amp;9*B575,"経費支出管理表へ")</f>
        <v>経費支出管理表へ</v>
      </c>
      <c r="O575" s="125" t="str">
        <f>IF(AND(G575="健保等級適用者以外の者（Ｂ）",OR(I575="日額",I575="時給")),"健保等級適用者以外の者（Ｂ）かつ給与形態が「"&amp;I575&amp;"」の場合、等級単価を適用しません。補助金事務局へお問い合わせ頂き、個別単価を適用してください。","")</f>
        <v/>
      </c>
      <c r="Q575" s="1" t="str">
        <f>IF(G575="","×","○")</f>
        <v>×</v>
      </c>
      <c r="R575" s="1" t="str">
        <f>IF(G575="健保等級適用者（Ａ）","○",IF(AND(G575="健保等級適用者以外の者（Ｂ）",I575=""),"×",IF(OR(I575="年額",I575="月額"),"○","")))</f>
        <v/>
      </c>
      <c r="S575" s="1" t="str">
        <f>IF(AND(G575="健保等級適用者（Ａ）",K575=""),"×","○")</f>
        <v>○</v>
      </c>
    </row>
    <row r="576" spans="2:24" ht="14.25" customHeight="1">
      <c r="C576" s="95"/>
      <c r="D576" s="94"/>
      <c r="F576" s="127" t="s">
        <v>115</v>
      </c>
      <c r="G576" s="25"/>
      <c r="H576" s="127" t="s">
        <v>116</v>
      </c>
      <c r="I576" s="25"/>
    </row>
    <row r="577" spans="2:24" ht="7.5" customHeight="1">
      <c r="C577" s="26"/>
      <c r="D577" s="26"/>
      <c r="E577" s="26"/>
      <c r="F577" s="26"/>
      <c r="G577" s="34" t="e">
        <f>VLOOKUP(G576,リスト!F:G,2,FALSE)</f>
        <v>#N/A</v>
      </c>
      <c r="H577" s="26"/>
      <c r="I577" s="34"/>
      <c r="J577" s="26"/>
      <c r="K577" s="26"/>
      <c r="L577" s="26"/>
      <c r="M577" s="26"/>
    </row>
    <row r="578" spans="2:24" ht="14.25" customHeight="1">
      <c r="C578" s="40"/>
      <c r="D578" s="111"/>
      <c r="E578" s="112" t="s">
        <v>42</v>
      </c>
      <c r="F578" s="112" t="s">
        <v>43</v>
      </c>
      <c r="G578" s="112" t="s">
        <v>44</v>
      </c>
      <c r="H578" s="112" t="s">
        <v>45</v>
      </c>
      <c r="I578" s="112" t="s">
        <v>46</v>
      </c>
      <c r="J578" s="112" t="s">
        <v>47</v>
      </c>
      <c r="K578" s="112" t="s">
        <v>48</v>
      </c>
      <c r="L578" s="112" t="s">
        <v>49</v>
      </c>
      <c r="M578" s="113" t="s">
        <v>11</v>
      </c>
      <c r="Q578" s="112" t="s">
        <v>42</v>
      </c>
      <c r="R578" s="112" t="s">
        <v>43</v>
      </c>
      <c r="S578" s="112" t="s">
        <v>44</v>
      </c>
      <c r="T578" s="112" t="s">
        <v>45</v>
      </c>
      <c r="U578" s="112" t="s">
        <v>46</v>
      </c>
      <c r="V578" s="112" t="s">
        <v>47</v>
      </c>
      <c r="W578" s="112" t="s">
        <v>48</v>
      </c>
      <c r="X578" s="112" t="s">
        <v>49</v>
      </c>
    </row>
    <row r="579" spans="2:24" ht="14.25" customHeight="1">
      <c r="C579" s="27" t="s">
        <v>17</v>
      </c>
      <c r="D579" s="28"/>
      <c r="E579" s="29" cm="1">
        <f t="array" aca="1" ref="E579" ca="1">IF(INDIRECT(C575&amp;"!$E$41")=0,"",COUNT(INDIRECT(C575&amp;"!$E$10:$E$40")))</f>
        <v>0</v>
      </c>
      <c r="F579" s="29" cm="1">
        <f t="array" aca="1" ref="F579" ca="1">IF(INDIRECT(C575&amp;"!$E$76")=0,"",COUNT(INDIRECT(C575&amp;"!$E$45:$E$75")))</f>
        <v>0</v>
      </c>
      <c r="G579" s="29" cm="1">
        <f t="array" aca="1" ref="G579" ca="1">IF(INDIRECT(C575&amp;"!$E$111")=0,"",COUNT(INDIRECT(C575&amp;"!$E$80:$E$110")))</f>
        <v>0</v>
      </c>
      <c r="H579" s="29" cm="1">
        <f t="array" aca="1" ref="H579" ca="1">IF(INDIRECT(C575&amp;"!$E$146")=0,"",COUNT(INDIRECT(C575&amp;"!$E$115:$E$145")))</f>
        <v>0</v>
      </c>
      <c r="I579" s="29" cm="1">
        <f t="array" aca="1" ref="I579" ca="1">IF(INDIRECT(C575&amp;"!$E$181")=0,"",COUNT(INDIRECT(C575&amp;"!$E$150:$E$180")))</f>
        <v>0</v>
      </c>
      <c r="J579" s="29" cm="1">
        <f t="array" aca="1" ref="J579" ca="1">IF(INDIRECT(C575&amp;"!$E$216")=0,"",COUNT(INDIRECT(C575&amp;"!$E$185:$E$215")))</f>
        <v>0</v>
      </c>
      <c r="K579" s="29" cm="1">
        <f t="array" aca="1" ref="K579" ca="1">IF(INDIRECT(C575&amp;"!$E$251")=0,"",COUNT(INDIRECT(C575&amp;"!$E$220:$E$250")))</f>
        <v>0</v>
      </c>
      <c r="L579" s="116" cm="1">
        <f t="array" aca="1" ref="L579" ca="1">IF(INDIRECT(C575&amp;"!$E$286")=0,"",COUNT(INDIRECT(C575&amp;"!$E$255:$E$285")))</f>
        <v>0</v>
      </c>
      <c r="M579" s="29">
        <f ca="1">IF($E$9="","",SUM($E579:$L579))</f>
        <v>0</v>
      </c>
      <c r="O579" s="132" t="s">
        <v>145</v>
      </c>
      <c r="Q579" s="55" t="e" cm="1" vm="1">
        <f t="array" aca="1" ref="Q579" ca="1">INDIRECT(C575&amp;"!A" &amp; MIN(_xlfn._xlws.FILTER(ROW(INDIRECT(C575&amp;"!$B$10:$B$40")),INDIRECT(C575&amp;"!$B$10:$B$40")&lt;&gt;"")))</f>
        <v>#VALUE!</v>
      </c>
      <c r="R579" s="55" t="e" cm="1" vm="1">
        <f t="array" aca="1" ref="R579" ca="1">INDIRECT(C575&amp;"!A"&amp;MIN(_xlfn._xlws.FILTER(ROW(INDIRECT(C575&amp;"!$B$45:$B$75")),INDIRECT(C575&amp;"!$B$45:$B$75")&lt;&gt;"")))</f>
        <v>#VALUE!</v>
      </c>
      <c r="S579" s="55" t="e" cm="1" vm="1">
        <f t="array" aca="1" ref="S579" ca="1">INDIRECT(C575&amp;"!A"&amp;MIN(_xlfn._xlws.FILTER(ROW(INDIRECT(C575&amp;"!$B$80:$B$110")),INDIRECT(C575&amp;"!$B$80:$B$110")&lt;&gt;"")))</f>
        <v>#VALUE!</v>
      </c>
      <c r="T579" s="55" t="e" cm="1" vm="1">
        <f t="array" aca="1" ref="T579" ca="1">INDIRECT(C575&amp;"!A" &amp; MIN(_xlfn._xlws.FILTER(ROW(INDIRECT(C575&amp;"!$B$115:$B$145")),INDIRECT(C575&amp;"!$B$115:$B$145")&lt;&gt;"")))</f>
        <v>#VALUE!</v>
      </c>
      <c r="U579" s="55" t="e" cm="1" vm="1">
        <f t="array" aca="1" ref="U579" ca="1">INDIRECT(C575&amp;"!A" &amp; MIN(_xlfn._xlws.FILTER(ROW(INDIRECT(C575&amp;"!$B$150:$B$180")),INDIRECT(C575&amp;"!$B$150:$B$180")&lt;&gt;"")))</f>
        <v>#VALUE!</v>
      </c>
      <c r="V579" s="55" t="e" cm="1" vm="1">
        <f t="array" aca="1" ref="V579" ca="1">INDIRECT(C575&amp;"!A" &amp; MIN(_xlfn._xlws.FILTER(ROW(INDIRECT(C575&amp;"!$B$185:$B$215")),INDIRECT(C575&amp;"!$B$185:$B$215")&lt;&gt;"")))</f>
        <v>#VALUE!</v>
      </c>
      <c r="W579" s="55" t="e" cm="1" vm="1">
        <f t="array" aca="1" ref="W579" ca="1">INDIRECT(C575&amp;"!A" &amp; MIN(_xlfn._xlws.FILTER(ROW(INDIRECT(C575&amp;"!$B$220:$B$250")),INDIRECT(C575&amp;"!$B$220:$B$250")&lt;&gt;"")))</f>
        <v>#VALUE!</v>
      </c>
      <c r="X579" s="55" t="e" cm="1" vm="1">
        <f t="array" aca="1" ref="X579" ca="1">INDIRECT(C575&amp;"!A" &amp; MIN(_xlfn._xlws.FILTER(ROW(INDIRECT(C575&amp;"!$B$255:$B$285")),INDIRECT(C575&amp;"!$B$255:$B$285")&lt;&gt;"")))</f>
        <v>#VALUE!</v>
      </c>
    </row>
    <row r="580" spans="2:24" ht="14.25" customHeight="1">
      <c r="C580" s="36" t="s">
        <v>18</v>
      </c>
      <c r="D580" s="30" t="str">
        <f>IF(G575="健保等級適用者（Ａ）","報酬月額","月給")</f>
        <v>月給</v>
      </c>
      <c r="E580" s="24"/>
      <c r="F580" s="24"/>
      <c r="G580" s="24"/>
      <c r="H580" s="24"/>
      <c r="I580" s="24"/>
      <c r="J580" s="24"/>
      <c r="K580" s="24"/>
      <c r="L580" s="117"/>
      <c r="M580" s="122"/>
    </row>
    <row r="581" spans="2:24" ht="14.25" customHeight="1">
      <c r="C581" s="42"/>
      <c r="D581" s="30" t="s">
        <v>68</v>
      </c>
      <c r="E581" s="75" t="str">
        <f ca="1">IF(E582="","",IF(G575="健保等級適用者（Ａ）",IF(K575="年1～3回",MATCH(E582,等級単価一覧!G:G,0),MATCH(E582,等級単価一覧!F:F,0)),MATCH(E582,等級単価一覧!L:L,0))-10)</f>
        <v/>
      </c>
      <c r="F581" s="75" t="str">
        <f ca="1">IF(F582="","",IF(G575="健保等級適用者（Ａ）",IF(K575="年1～3回",MATCH(F582,等級単価一覧!G:G,0),MATCH(F582,等級単価一覧!F:F,0)),MATCH(F582,等級単価一覧!L:L,0))-10)</f>
        <v/>
      </c>
      <c r="G581" s="75" t="str">
        <f ca="1">IF(G582="","",IF(G575="健保等級適用者（Ａ）",IF(K575="年1～3回",MATCH(G582,等級単価一覧!G:G,0),MATCH(G582,等級単価一覧!F:F,0)),MATCH(G582,等級単価一覧!L:L,0))-10)</f>
        <v/>
      </c>
      <c r="H581" s="75" t="str">
        <f ca="1">IF(H582="","",IF(G575="健保等級適用者（Ａ）",IF(K575="年1～3回",MATCH(H582,等級単価一覧!G:G,0),MATCH(H582,等級単価一覧!F:F,0)),MATCH(H582,等級単価一覧!L:L,0))-10)</f>
        <v/>
      </c>
      <c r="I581" s="75" t="str">
        <f ca="1">IF(I582="","",IF(G575="健保等級適用者（Ａ）",IF(K575="年1～3回",MATCH(I582,等級単価一覧!G:G,0),MATCH(I582,等級単価一覧!F:F,0)),MATCH(I582,等級単価一覧!L:L,0))-10)</f>
        <v/>
      </c>
      <c r="J581" s="75" t="str">
        <f ca="1">IF(J582="","",IF(G575="健保等級適用者（Ａ）",IF(K575="年1～3回",MATCH(J582,等級単価一覧!G:G,0),MATCH(J582,等級単価一覧!F:F,0)),MATCH(J582,等級単価一覧!L:L,0))-10)</f>
        <v/>
      </c>
      <c r="K581" s="75" t="str">
        <f ca="1">IF(K582="","",IF(G575="健保等級適用者（Ａ）",IF(K575="年1～3回",MATCH(K582,等級単価一覧!G:G,0),MATCH(K582,等級単価一覧!F:F,0)),MATCH(K582,等級単価一覧!L:L,0))-10)</f>
        <v/>
      </c>
      <c r="L581" s="118" t="str">
        <f ca="1">IF(L582="","",IF(G575="健保等級適用者（Ａ）",IF(K575="年1～3回",MATCH(L582,等級単価一覧!G:G,0),MATCH(L582,等級単価一覧!F:F,0)),MATCH(L582,等級単価一覧!L:L,0))-10)</f>
        <v/>
      </c>
      <c r="M581" s="122"/>
    </row>
    <row r="582" spans="2:24" ht="14.25" customHeight="1">
      <c r="C582" s="42"/>
      <c r="D582" s="23" t="s">
        <v>20</v>
      </c>
      <c r="E582" s="41" t="str" cm="1">
        <f t="array" aca="1" ref="E582" ca="1">IF(AND(Q575="○",R575="○",S575="○"),IFERROR(IF(G575="健保等級適用者（Ａ）",IF(K575="年1～3回",VLOOKUP(E580,等級単価一覧!$B$11:$G$60,6,FALSE),VLOOKUP(E580,等級単価一覧!$B$11:$G$60,5,FALSE)),INDIRECT("等級単価一覧!L"&amp;MATCH(MAX(_xlfn._xlws.FILTER(等級単価一覧!$H$11:$H$60,等級単価一覧!$H$11:$H$60&lt;=E580)),等級単価一覧!H:H,0))),""),"")</f>
        <v/>
      </c>
      <c r="F582" s="41" t="str" cm="1">
        <f t="array" aca="1" ref="F582" ca="1">IF(AND(Q575="○",R575="○",S575="○"),IFERROR(IF(G575="健保等級適用者（Ａ）",IF(K575="年1～3回",VLOOKUP(F580,等級単価一覧!$B$11:$G$60,6,FALSE),VLOOKUP(F580,等級単価一覧!$B$11:$G$60,5,FALSE)),INDIRECT("等級単価一覧!L"&amp;MATCH(MAX(_xlfn._xlws.FILTER(等級単価一覧!$H$11:$H$60,等級単価一覧!$H$11:$H$60&lt;=F580)),等級単価一覧!H:H,0))),""),"")</f>
        <v/>
      </c>
      <c r="G582" s="41" t="str" cm="1">
        <f t="array" aca="1" ref="G582" ca="1">IF(AND(Q575="○",R575="○",S575="○"),IFERROR(IF(G575="健保等級適用者（Ａ）",IF(K575="年1～3回",VLOOKUP(G580,等級単価一覧!$B$11:$G$60,6,FALSE),VLOOKUP(G580,等級単価一覧!$B$11:$G$60,5,FALSE)),INDIRECT("等級単価一覧!L"&amp;MATCH(MAX(_xlfn._xlws.FILTER(等級単価一覧!$H$11:$H$60,等級単価一覧!$H$11:$H$60&lt;=G580)),等級単価一覧!H:H,0))),""),"")</f>
        <v/>
      </c>
      <c r="H582" s="41" t="str" cm="1">
        <f t="array" aca="1" ref="H582" ca="1">IF(AND(Q575="○",R575="○",S575="○"),IFERROR(IF(G575="健保等級適用者（Ａ）",IF(K575="年1～3回",VLOOKUP(H580,等級単価一覧!$B$11:$G$60,6,FALSE),VLOOKUP(H580,等級単価一覧!$B$11:$G$60,5,FALSE)),INDIRECT("等級単価一覧!L"&amp;MATCH(MAX(_xlfn._xlws.FILTER(等級単価一覧!$H$11:$H$60,等級単価一覧!$H$11:$H$60&lt;=H580)),等級単価一覧!H:H,0))),""),"")</f>
        <v/>
      </c>
      <c r="I582" s="41" t="str" cm="1">
        <f t="array" aca="1" ref="I582" ca="1">IF(AND(Q575="○",R575="○",S575="○"),IFERROR(IF(G575="健保等級適用者（Ａ）",IF(K575="年1～3回",VLOOKUP(I580,等級単価一覧!$B$11:$G$60,6,FALSE),VLOOKUP(I580,等級単価一覧!$B$11:$G$60,5,FALSE)),INDIRECT("等級単価一覧!L"&amp;MATCH(MAX(_xlfn._xlws.FILTER(等級単価一覧!$H$11:$H$60,等級単価一覧!$H$11:$H$60&lt;=I580)),等級単価一覧!H:H,0))),""),"")</f>
        <v/>
      </c>
      <c r="J582" s="41" t="str" cm="1">
        <f t="array" aca="1" ref="J582" ca="1">IF(AND(Q575="○",R575="○",S575="○"),IFERROR(IF(G575="健保等級適用者（Ａ）",IF(K575="年1～3回",VLOOKUP(J580,等級単価一覧!$B$11:$G$60,6,FALSE),VLOOKUP(J580,等級単価一覧!$B$11:$G$60,5,FALSE)),INDIRECT("等級単価一覧!L"&amp;MATCH(MAX(_xlfn._xlws.FILTER(等級単価一覧!$H$11:$H$60,等級単価一覧!$H$11:$H$60&lt;=J580)),等級単価一覧!H:H,0))),""),"")</f>
        <v/>
      </c>
      <c r="K582" s="41" t="str" cm="1">
        <f t="array" aca="1" ref="K582" ca="1">IF(AND(Q575="○",R575="○",S575="○"),IFERROR(IF(G575="健保等級適用者（Ａ）",IF(K575="年1～3回",VLOOKUP(K580,等級単価一覧!$B$11:$G$60,6,FALSE),VLOOKUP(K580,等級単価一覧!$B$11:$G$60,5,FALSE)),INDIRECT("等級単価一覧!L"&amp;MATCH(MAX(_xlfn._xlws.FILTER(等級単価一覧!$H$11:$H$60,等級単価一覧!$H$11:$H$60&lt;=K580)),等級単価一覧!H:H,0))),""),"")</f>
        <v/>
      </c>
      <c r="L582" s="119" t="str" cm="1">
        <f t="array" aca="1" ref="L582" ca="1">IF(AND(Q575="○",R575="○",S575="○"),IFERROR(IF(G575="健保等級適用者（Ａ）",IF(K575="年1～3回",VLOOKUP(L580,等級単価一覧!$B$11:$G$60,6,FALSE),VLOOKUP(L580,等級単価一覧!$B$11:$G$60,5,FALSE)),INDIRECT("等級単価一覧!L"&amp;MATCH(MAX(_xlfn._xlws.FILTER(等級単価一覧!$H$11:$H$60,等級単価一覧!$H$11:$H$60&lt;=L580)),等級単価一覧!H:H,0))),""),"")</f>
        <v/>
      </c>
      <c r="M582" s="122"/>
    </row>
    <row r="583" spans="2:24" ht="14.25" customHeight="1">
      <c r="C583" s="43"/>
      <c r="D583" s="36" t="s">
        <v>21</v>
      </c>
      <c r="E583" s="37" t="str" cm="1">
        <f t="array" aca="1" ref="E583" ca="1">IF(INDIRECT(C575&amp;"!$E$41")=0,"",INDIRECT(C575&amp;"!$E$41"))</f>
        <v/>
      </c>
      <c r="F583" s="37" t="str" cm="1">
        <f t="array" aca="1" ref="F583" ca="1">IF(INDIRECT(C575&amp;"!$E$76")=0,"",INDIRECT(C575&amp;"!$E$76"))</f>
        <v/>
      </c>
      <c r="G583" s="37" t="str" cm="1">
        <f t="array" aca="1" ref="G583" ca="1">IF(INDIRECT(C575&amp;"!$E$111")=0,"",INDIRECT(C575&amp;"!$E$111"))</f>
        <v/>
      </c>
      <c r="H583" s="37" t="str" cm="1">
        <f t="array" aca="1" ref="H583" ca="1">IF(INDIRECT(C575&amp;"!$E$146")=0,"",INDIRECT(C575&amp;"!$E$146"))</f>
        <v/>
      </c>
      <c r="I583" s="37" t="str" cm="1">
        <f t="array" aca="1" ref="I583" ca="1">IF(INDIRECT(C575&amp;"!$E$181")=0,"",INDIRECT(C575&amp;"!$E$181"))</f>
        <v/>
      </c>
      <c r="J583" s="37" t="str" cm="1">
        <f t="array" aca="1" ref="J583" ca="1">IF(INDIRECT(C575&amp;"!$E$216")=0,"",INDIRECT(C575&amp;"!$E$216"))</f>
        <v/>
      </c>
      <c r="K583" s="37" t="str" cm="1">
        <f t="array" aca="1" ref="K583" ca="1">IF(INDIRECT(C575&amp;"!$E$251")=0,"",INDIRECT(C575&amp;"!$E$251"))</f>
        <v/>
      </c>
      <c r="L583" s="120" t="str" cm="1">
        <f t="array" aca="1" ref="L583" ca="1">IF(INDIRECT(C575&amp;"!$E$286")=0,"",INDIRECT(C575&amp;"!$E$286"))</f>
        <v/>
      </c>
      <c r="M583" s="37" t="str">
        <f ca="1">IF(E583="","",SUM($E583:$L583))</f>
        <v/>
      </c>
    </row>
    <row r="584" spans="2:24" ht="14.25" customHeight="1">
      <c r="C584" s="43"/>
      <c r="D584" s="36" t="s">
        <v>91</v>
      </c>
      <c r="E584" s="53" t="str">
        <f ca="1">IF(OR(E582="",E583=""),"",ROUNDDOWN(E582*E583*24,0))</f>
        <v/>
      </c>
      <c r="F584" s="53" t="str">
        <f t="shared" ref="F584:L584" ca="1" si="412">IF(OR(F582="",F583=""),"",ROUNDDOWN(F582*F583*24,0))</f>
        <v/>
      </c>
      <c r="G584" s="53" t="str">
        <f t="shared" ca="1" si="412"/>
        <v/>
      </c>
      <c r="H584" s="53" t="str">
        <f t="shared" ca="1" si="412"/>
        <v/>
      </c>
      <c r="I584" s="53" t="str">
        <f t="shared" ca="1" si="412"/>
        <v/>
      </c>
      <c r="J584" s="53" t="str">
        <f t="shared" ca="1" si="412"/>
        <v/>
      </c>
      <c r="K584" s="53" t="str">
        <f t="shared" ca="1" si="412"/>
        <v/>
      </c>
      <c r="L584" s="53" t="str">
        <f t="shared" ca="1" si="412"/>
        <v/>
      </c>
      <c r="M584" s="123">
        <f ca="1">SUM(E584:L584)</f>
        <v>0</v>
      </c>
      <c r="Q584" s="26" t="str">
        <f t="shared" ref="Q584" ca="1" si="413">IF(OR(E582="",E583=""),"", TEXT(E582,"#,###円") &amp; "×" &amp; TEXT(E583,"[h]:mm時間;@") &amp; "=" &amp; TEXT(E584,"#,###円"))</f>
        <v/>
      </c>
      <c r="R584" s="26" t="str">
        <f t="shared" ref="R584" ca="1" si="414">IF(OR(F582="",F583=""),"", TEXT(F582,"#,###円") &amp; "×" &amp; TEXT(F583,"[h]:mm時間;@") &amp; "=" &amp; TEXT(F584,"#,###円"))</f>
        <v/>
      </c>
      <c r="S584" s="26" t="str">
        <f t="shared" ref="S584" ca="1" si="415">IF(OR(G582="",G583=""),"", TEXT(G582,"#,###円") &amp; "×" &amp; TEXT(G583,"[h]:mm時間;@") &amp; "=" &amp; TEXT(G584,"#,###円"))</f>
        <v/>
      </c>
      <c r="T584" s="26" t="str">
        <f t="shared" ref="T584" ca="1" si="416">IF(OR(H582="",H583=""),"", TEXT(H582,"#,###円") &amp; "×" &amp; TEXT(H583,"[h]:mm時間;@") &amp; "=" &amp; TEXT(H584,"#,###円"))</f>
        <v/>
      </c>
      <c r="U584" s="26" t="str">
        <f t="shared" ref="U584" ca="1" si="417">IF(OR(I582="",I583=""),"", TEXT(I582,"#,###円") &amp; "×" &amp; TEXT(I583,"[h]:mm時間;@") &amp; "=" &amp; TEXT(I584,"#,###円"))</f>
        <v/>
      </c>
      <c r="V584" s="26" t="str">
        <f t="shared" ref="V584" ca="1" si="418">IF(OR(J582="",J583=""),"", TEXT(J582,"#,###円") &amp; "×" &amp; TEXT(J583,"[h]:mm時間;@") &amp; "=" &amp; TEXT(J584,"#,###円"))</f>
        <v/>
      </c>
      <c r="W584" s="26" t="str">
        <f t="shared" ref="W584" ca="1" si="419">IF(OR(K582="",K583=""),"", TEXT(K582,"#,###円") &amp; "×" &amp; TEXT(K583,"[h]:mm時間;@") &amp; "=" &amp; TEXT(K584,"#,###円"))</f>
        <v/>
      </c>
      <c r="X584" s="26" t="str">
        <f ca="1">IF(OR(L582="",K583=""),"", TEXT(L582,"#,###円") &amp; "×" &amp; TEXT(L583,"[h]:mm時間;@") &amp; "=" &amp; TEXT(L584,"#,###円"))</f>
        <v/>
      </c>
    </row>
    <row r="585" spans="2:24" ht="14.25" customHeight="1">
      <c r="C585" s="36" t="s">
        <v>74</v>
      </c>
      <c r="D585" s="46" t="s">
        <v>75</v>
      </c>
      <c r="E585" s="47"/>
      <c r="F585" s="48"/>
      <c r="G585" s="48"/>
      <c r="H585" s="48"/>
      <c r="I585" s="48"/>
      <c r="J585" s="48"/>
      <c r="K585" s="48"/>
      <c r="L585" s="47"/>
      <c r="M585" s="124">
        <f>SUM(E585:L585)</f>
        <v>0</v>
      </c>
      <c r="Q585" s="26" t="str">
        <f t="shared" ref="Q585:X585" si="420">IF(E585="",""," / 自己負担：" &amp; TEXT(E585,"#,###円")) &amp; IF(E586="",""," ※" &amp;E586)</f>
        <v/>
      </c>
      <c r="R585" s="26" t="str">
        <f t="shared" si="420"/>
        <v/>
      </c>
      <c r="S585" s="26" t="str">
        <f t="shared" si="420"/>
        <v/>
      </c>
      <c r="T585" s="26" t="str">
        <f t="shared" si="420"/>
        <v/>
      </c>
      <c r="U585" s="26" t="str">
        <f t="shared" si="420"/>
        <v/>
      </c>
      <c r="V585" s="26" t="str">
        <f t="shared" si="420"/>
        <v/>
      </c>
      <c r="W585" s="26" t="str">
        <f t="shared" si="420"/>
        <v/>
      </c>
      <c r="X585" s="26" t="str">
        <f t="shared" si="420"/>
        <v/>
      </c>
    </row>
    <row r="586" spans="2:24" ht="34.5" customHeight="1" thickBot="1">
      <c r="C586" s="49" t="s">
        <v>76</v>
      </c>
      <c r="D586" s="50" t="s">
        <v>77</v>
      </c>
      <c r="E586" s="51"/>
      <c r="F586" s="51"/>
      <c r="G586" s="51"/>
      <c r="H586" s="51"/>
      <c r="I586" s="51"/>
      <c r="J586" s="51"/>
      <c r="K586" s="51"/>
      <c r="L586" s="51"/>
      <c r="M586" s="122"/>
      <c r="O586" s="1" t="s">
        <v>78</v>
      </c>
    </row>
    <row r="587" spans="2:24" ht="14.25" customHeight="1" thickTop="1">
      <c r="C587" s="44"/>
      <c r="D587" s="38" t="s">
        <v>22</v>
      </c>
      <c r="E587" s="39" t="str">
        <f ca="1">IFERROR(IF(E584-E585=0,"",E584-E585),"")</f>
        <v/>
      </c>
      <c r="F587" s="39" t="str">
        <f t="shared" ref="F587:L587" ca="1" si="421">IFERROR(IF(F584-F585=0,"",F584-F585),"")</f>
        <v/>
      </c>
      <c r="G587" s="39" t="str">
        <f t="shared" ca="1" si="421"/>
        <v/>
      </c>
      <c r="H587" s="39" t="str">
        <f t="shared" ca="1" si="421"/>
        <v/>
      </c>
      <c r="I587" s="39" t="str">
        <f t="shared" ca="1" si="421"/>
        <v/>
      </c>
      <c r="J587" s="39" t="str">
        <f t="shared" ca="1" si="421"/>
        <v/>
      </c>
      <c r="K587" s="39" t="str">
        <f t="shared" ca="1" si="421"/>
        <v/>
      </c>
      <c r="L587" s="121" t="str">
        <f t="shared" ca="1" si="421"/>
        <v/>
      </c>
      <c r="M587" s="39" t="str">
        <f ca="1">IF(E587="","",SUM(E587:L587))</f>
        <v/>
      </c>
      <c r="Q587" s="56" t="str">
        <f ca="1">Q584&amp;Q585</f>
        <v/>
      </c>
      <c r="R587" s="56" t="str">
        <f t="shared" ref="R587:X587" ca="1" si="422">R584&amp;R585</f>
        <v/>
      </c>
      <c r="S587" s="56" t="str">
        <f t="shared" ca="1" si="422"/>
        <v/>
      </c>
      <c r="T587" s="56" t="str">
        <f t="shared" ca="1" si="422"/>
        <v/>
      </c>
      <c r="U587" s="56" t="str">
        <f t="shared" ca="1" si="422"/>
        <v/>
      </c>
      <c r="V587" s="56" t="str">
        <f t="shared" ca="1" si="422"/>
        <v/>
      </c>
      <c r="W587" s="56" t="str">
        <f t="shared" ca="1" si="422"/>
        <v/>
      </c>
      <c r="X587" s="56" t="str">
        <f t="shared" ca="1" si="422"/>
        <v/>
      </c>
    </row>
    <row r="588" spans="2:24" ht="15" thickBot="1">
      <c r="B588" s="32"/>
      <c r="C588" s="32"/>
      <c r="D588" s="32"/>
      <c r="E588" s="32"/>
      <c r="F588" s="32"/>
      <c r="G588" s="32"/>
      <c r="H588" s="32"/>
      <c r="I588" s="32"/>
      <c r="J588" s="32"/>
      <c r="K588" s="32"/>
      <c r="L588" s="32"/>
      <c r="M588" s="32"/>
    </row>
    <row r="589" spans="2:24">
      <c r="Q589" s="1" t="s">
        <v>88</v>
      </c>
      <c r="R589" s="1" t="s">
        <v>89</v>
      </c>
      <c r="S589" s="1" t="s">
        <v>90</v>
      </c>
    </row>
    <row r="590" spans="2:24" ht="14.25" customHeight="1">
      <c r="B590" s="45">
        <f>B575+1</f>
        <v>40</v>
      </c>
      <c r="C590" s="35" t="str">
        <f>HYPERLINK("#日誌"&amp;B590&amp;"!B10","日誌"&amp;B590)</f>
        <v>日誌40</v>
      </c>
      <c r="D590" s="127" t="s">
        <v>106</v>
      </c>
      <c r="E590" s="130"/>
      <c r="F590" s="127" t="s">
        <v>73</v>
      </c>
      <c r="G590" s="52"/>
      <c r="H590" s="127" t="s">
        <v>83</v>
      </c>
      <c r="I590" s="25"/>
      <c r="J590" s="127" t="s">
        <v>15</v>
      </c>
      <c r="K590" s="25"/>
      <c r="M590" s="54" t="str">
        <f>HYPERLINK("#①人件費!C"&amp;9*B590,"経費支出管理表へ")</f>
        <v>経費支出管理表へ</v>
      </c>
      <c r="O590" s="125" t="str">
        <f>IF(AND(G590="健保等級適用者以外の者（Ｂ）",OR(I590="日額",I590="時給")),"健保等級適用者以外の者（Ｂ）かつ給与形態が「"&amp;I590&amp;"」の場合、等級単価を適用しません。補助金事務局へお問い合わせ頂き、個別単価を適用してください。","")</f>
        <v/>
      </c>
      <c r="Q590" s="1" t="str">
        <f>IF(G590="","×","○")</f>
        <v>×</v>
      </c>
      <c r="R590" s="1" t="str">
        <f>IF(G590="健保等級適用者（Ａ）","○",IF(AND(G590="健保等級適用者以外の者（Ｂ）",I590=""),"×",IF(OR(I590="年額",I590="月額"),"○","")))</f>
        <v/>
      </c>
      <c r="S590" s="1" t="str">
        <f>IF(AND(G590="健保等級適用者（Ａ）",K590=""),"×","○")</f>
        <v>○</v>
      </c>
    </row>
    <row r="591" spans="2:24" ht="14.25" customHeight="1">
      <c r="C591" s="95"/>
      <c r="D591" s="94"/>
      <c r="F591" s="127" t="s">
        <v>115</v>
      </c>
      <c r="G591" s="25"/>
      <c r="H591" s="127" t="s">
        <v>116</v>
      </c>
      <c r="I591" s="25"/>
    </row>
    <row r="592" spans="2:24" ht="7.5" customHeight="1">
      <c r="C592" s="26"/>
      <c r="D592" s="26"/>
      <c r="E592" s="26"/>
      <c r="F592" s="26"/>
      <c r="G592" s="34" t="e">
        <f>VLOOKUP(G591,リスト!F:G,2,FALSE)</f>
        <v>#N/A</v>
      </c>
      <c r="H592" s="26"/>
      <c r="I592" s="34"/>
      <c r="J592" s="26"/>
      <c r="K592" s="26"/>
      <c r="L592" s="26"/>
      <c r="M592" s="26"/>
    </row>
    <row r="593" spans="2:24" ht="14.25" customHeight="1">
      <c r="C593" s="40"/>
      <c r="D593" s="111"/>
      <c r="E593" s="112" t="s">
        <v>42</v>
      </c>
      <c r="F593" s="112" t="s">
        <v>43</v>
      </c>
      <c r="G593" s="112" t="s">
        <v>44</v>
      </c>
      <c r="H593" s="112" t="s">
        <v>45</v>
      </c>
      <c r="I593" s="112" t="s">
        <v>46</v>
      </c>
      <c r="J593" s="112" t="s">
        <v>47</v>
      </c>
      <c r="K593" s="112" t="s">
        <v>48</v>
      </c>
      <c r="L593" s="112" t="s">
        <v>49</v>
      </c>
      <c r="M593" s="113" t="s">
        <v>11</v>
      </c>
      <c r="Q593" s="112" t="s">
        <v>42</v>
      </c>
      <c r="R593" s="112" t="s">
        <v>43</v>
      </c>
      <c r="S593" s="112" t="s">
        <v>44</v>
      </c>
      <c r="T593" s="112" t="s">
        <v>45</v>
      </c>
      <c r="U593" s="112" t="s">
        <v>46</v>
      </c>
      <c r="V593" s="112" t="s">
        <v>47</v>
      </c>
      <c r="W593" s="112" t="s">
        <v>48</v>
      </c>
      <c r="X593" s="112" t="s">
        <v>49</v>
      </c>
    </row>
    <row r="594" spans="2:24" ht="14.25" customHeight="1">
      <c r="C594" s="27" t="s">
        <v>17</v>
      </c>
      <c r="D594" s="28"/>
      <c r="E594" s="29" cm="1">
        <f t="array" aca="1" ref="E594" ca="1">IF(INDIRECT(C590&amp;"!$E$41")=0,"",COUNT(INDIRECT(C590&amp;"!$E$10:$E$40")))</f>
        <v>0</v>
      </c>
      <c r="F594" s="29" cm="1">
        <f t="array" aca="1" ref="F594" ca="1">IF(INDIRECT(C590&amp;"!$E$76")=0,"",COUNT(INDIRECT(C590&amp;"!$E$45:$E$75")))</f>
        <v>0</v>
      </c>
      <c r="G594" s="29" cm="1">
        <f t="array" aca="1" ref="G594" ca="1">IF(INDIRECT(C590&amp;"!$E$111")=0,"",COUNT(INDIRECT(C590&amp;"!$E$80:$E$110")))</f>
        <v>0</v>
      </c>
      <c r="H594" s="29" cm="1">
        <f t="array" aca="1" ref="H594" ca="1">IF(INDIRECT(C590&amp;"!$E$146")=0,"",COUNT(INDIRECT(C590&amp;"!$E$115:$E$145")))</f>
        <v>0</v>
      </c>
      <c r="I594" s="29" cm="1">
        <f t="array" aca="1" ref="I594" ca="1">IF(INDIRECT(C590&amp;"!$E$181")=0,"",COUNT(INDIRECT(C590&amp;"!$E$150:$E$180")))</f>
        <v>0</v>
      </c>
      <c r="J594" s="29" cm="1">
        <f t="array" aca="1" ref="J594" ca="1">IF(INDIRECT(C590&amp;"!$E$216")=0,"",COUNT(INDIRECT(C590&amp;"!$E$185:$E$215")))</f>
        <v>0</v>
      </c>
      <c r="K594" s="29" cm="1">
        <f t="array" aca="1" ref="K594" ca="1">IF(INDIRECT(C590&amp;"!$E$251")=0,"",COUNT(INDIRECT(C590&amp;"!$E$220:$E$250")))</f>
        <v>0</v>
      </c>
      <c r="L594" s="116" cm="1">
        <f t="array" aca="1" ref="L594" ca="1">IF(INDIRECT(C590&amp;"!$E$286")=0,"",COUNT(INDIRECT(C590&amp;"!$E$255:$E$285")))</f>
        <v>0</v>
      </c>
      <c r="M594" s="29">
        <f ca="1">IF($E$9="","",SUM($E594:$L594))</f>
        <v>0</v>
      </c>
      <c r="O594" s="132" t="s">
        <v>145</v>
      </c>
      <c r="Q594" s="55" t="e" cm="1" vm="1">
        <f t="array" aca="1" ref="Q594" ca="1">INDIRECT(C590&amp;"!A" &amp; MIN(_xlfn._xlws.FILTER(ROW(INDIRECT(C590&amp;"!$B$10:$B$40")),INDIRECT(C590&amp;"!$B$10:$B$40")&lt;&gt;"")))</f>
        <v>#VALUE!</v>
      </c>
      <c r="R594" s="55" t="e" cm="1" vm="1">
        <f t="array" aca="1" ref="R594" ca="1">INDIRECT(C590&amp;"!A"&amp;MIN(_xlfn._xlws.FILTER(ROW(INDIRECT(C590&amp;"!$B$45:$B$75")),INDIRECT(C590&amp;"!$B$45:$B$75")&lt;&gt;"")))</f>
        <v>#VALUE!</v>
      </c>
      <c r="S594" s="55" t="e" cm="1" vm="1">
        <f t="array" aca="1" ref="S594" ca="1">INDIRECT(C590&amp;"!A"&amp;MIN(_xlfn._xlws.FILTER(ROW(INDIRECT(C590&amp;"!$B$80:$B$110")),INDIRECT(C590&amp;"!$B$80:$B$110")&lt;&gt;"")))</f>
        <v>#VALUE!</v>
      </c>
      <c r="T594" s="55" t="e" cm="1" vm="1">
        <f t="array" aca="1" ref="T594" ca="1">INDIRECT(C590&amp;"!A" &amp; MIN(_xlfn._xlws.FILTER(ROW(INDIRECT(C590&amp;"!$B$115:$B$145")),INDIRECT(C590&amp;"!$B$115:$B$145")&lt;&gt;"")))</f>
        <v>#VALUE!</v>
      </c>
      <c r="U594" s="55" t="e" cm="1" vm="1">
        <f t="array" aca="1" ref="U594" ca="1">INDIRECT(C590&amp;"!A" &amp; MIN(_xlfn._xlws.FILTER(ROW(INDIRECT(C590&amp;"!$B$150:$B$180")),INDIRECT(C590&amp;"!$B$150:$B$180")&lt;&gt;"")))</f>
        <v>#VALUE!</v>
      </c>
      <c r="V594" s="55" t="e" cm="1" vm="1">
        <f t="array" aca="1" ref="V594" ca="1">INDIRECT(C590&amp;"!A" &amp; MIN(_xlfn._xlws.FILTER(ROW(INDIRECT(C590&amp;"!$B$185:$B$215")),INDIRECT(C590&amp;"!$B$185:$B$215")&lt;&gt;"")))</f>
        <v>#VALUE!</v>
      </c>
      <c r="W594" s="55" t="e" cm="1" vm="1">
        <f t="array" aca="1" ref="W594" ca="1">INDIRECT(C590&amp;"!A" &amp; MIN(_xlfn._xlws.FILTER(ROW(INDIRECT(C590&amp;"!$B$220:$B$250")),INDIRECT(C590&amp;"!$B$220:$B$250")&lt;&gt;"")))</f>
        <v>#VALUE!</v>
      </c>
      <c r="X594" s="55" t="e" cm="1" vm="1">
        <f t="array" aca="1" ref="X594" ca="1">INDIRECT(C590&amp;"!A" &amp; MIN(_xlfn._xlws.FILTER(ROW(INDIRECT(C590&amp;"!$B$255:$B$285")),INDIRECT(C590&amp;"!$B$255:$B$285")&lt;&gt;"")))</f>
        <v>#VALUE!</v>
      </c>
    </row>
    <row r="595" spans="2:24" ht="14.25" customHeight="1">
      <c r="C595" s="36" t="s">
        <v>18</v>
      </c>
      <c r="D595" s="30" t="str">
        <f>IF(G590="健保等級適用者（Ａ）","報酬月額","月給")</f>
        <v>月給</v>
      </c>
      <c r="E595" s="24"/>
      <c r="F595" s="24"/>
      <c r="G595" s="24"/>
      <c r="H595" s="24"/>
      <c r="I595" s="24"/>
      <c r="J595" s="24"/>
      <c r="K595" s="24"/>
      <c r="L595" s="117"/>
      <c r="M595" s="122"/>
    </row>
    <row r="596" spans="2:24" ht="14.25" customHeight="1">
      <c r="C596" s="42"/>
      <c r="D596" s="30" t="s">
        <v>68</v>
      </c>
      <c r="E596" s="75" t="str">
        <f ca="1">IF(E597="","",IF(G590="健保等級適用者（Ａ）",IF(K590="年1～3回",MATCH(E597,等級単価一覧!G:G,0),MATCH(E597,等級単価一覧!F:F,0)),MATCH(E597,等級単価一覧!L:L,0))-10)</f>
        <v/>
      </c>
      <c r="F596" s="75" t="str">
        <f ca="1">IF(F597="","",IF(G590="健保等級適用者（Ａ）",IF(K590="年1～3回",MATCH(F597,等級単価一覧!G:G,0),MATCH(F597,等級単価一覧!F:F,0)),MATCH(F597,等級単価一覧!L:L,0))-10)</f>
        <v/>
      </c>
      <c r="G596" s="75" t="str">
        <f ca="1">IF(G597="","",IF(G590="健保等級適用者（Ａ）",IF(K590="年1～3回",MATCH(G597,等級単価一覧!G:G,0),MATCH(G597,等級単価一覧!F:F,0)),MATCH(G597,等級単価一覧!L:L,0))-10)</f>
        <v/>
      </c>
      <c r="H596" s="75" t="str">
        <f ca="1">IF(H597="","",IF(G590="健保等級適用者（Ａ）",IF(K590="年1～3回",MATCH(H597,等級単価一覧!G:G,0),MATCH(H597,等級単価一覧!F:F,0)),MATCH(H597,等級単価一覧!L:L,0))-10)</f>
        <v/>
      </c>
      <c r="I596" s="75" t="str">
        <f ca="1">IF(I597="","",IF(G590="健保等級適用者（Ａ）",IF(K590="年1～3回",MATCH(I597,等級単価一覧!G:G,0),MATCH(I597,等級単価一覧!F:F,0)),MATCH(I597,等級単価一覧!L:L,0))-10)</f>
        <v/>
      </c>
      <c r="J596" s="75" t="str">
        <f ca="1">IF(J597="","",IF(G590="健保等級適用者（Ａ）",IF(K590="年1～3回",MATCH(J597,等級単価一覧!G:G,0),MATCH(J597,等級単価一覧!F:F,0)),MATCH(J597,等級単価一覧!L:L,0))-10)</f>
        <v/>
      </c>
      <c r="K596" s="75" t="str">
        <f ca="1">IF(K597="","",IF(G590="健保等級適用者（Ａ）",IF(K590="年1～3回",MATCH(K597,等級単価一覧!G:G,0),MATCH(K597,等級単価一覧!F:F,0)),MATCH(K597,等級単価一覧!L:L,0))-10)</f>
        <v/>
      </c>
      <c r="L596" s="118" t="str">
        <f ca="1">IF(L597="","",IF(G590="健保等級適用者（Ａ）",IF(K590="年1～3回",MATCH(L597,等級単価一覧!G:G,0),MATCH(L597,等級単価一覧!F:F,0)),MATCH(L597,等級単価一覧!L:L,0))-10)</f>
        <v/>
      </c>
      <c r="M596" s="122"/>
    </row>
    <row r="597" spans="2:24" ht="14.25" customHeight="1">
      <c r="C597" s="42"/>
      <c r="D597" s="23" t="s">
        <v>20</v>
      </c>
      <c r="E597" s="41" t="str" cm="1">
        <f t="array" aca="1" ref="E597" ca="1">IF(AND(Q590="○",R590="○",S590="○"),IFERROR(IF(G590="健保等級適用者（Ａ）",IF(K590="年1～3回",VLOOKUP(E595,等級単価一覧!$B$11:$G$60,6,FALSE),VLOOKUP(E595,等級単価一覧!$B$11:$G$60,5,FALSE)),INDIRECT("等級単価一覧!L"&amp;MATCH(MAX(_xlfn._xlws.FILTER(等級単価一覧!$H$11:$H$60,等級単価一覧!$H$11:$H$60&lt;=E595)),等級単価一覧!H:H,0))),""),"")</f>
        <v/>
      </c>
      <c r="F597" s="41" t="str" cm="1">
        <f t="array" aca="1" ref="F597" ca="1">IF(AND(Q590="○",R590="○",S590="○"),IFERROR(IF(G590="健保等級適用者（Ａ）",IF(K590="年1～3回",VLOOKUP(F595,等級単価一覧!$B$11:$G$60,6,FALSE),VLOOKUP(F595,等級単価一覧!$B$11:$G$60,5,FALSE)),INDIRECT("等級単価一覧!L"&amp;MATCH(MAX(_xlfn._xlws.FILTER(等級単価一覧!$H$11:$H$60,等級単価一覧!$H$11:$H$60&lt;=F595)),等級単価一覧!H:H,0))),""),"")</f>
        <v/>
      </c>
      <c r="G597" s="41" t="str" cm="1">
        <f t="array" aca="1" ref="G597" ca="1">IF(AND(Q590="○",R590="○",S590="○"),IFERROR(IF(G590="健保等級適用者（Ａ）",IF(K590="年1～3回",VLOOKUP(G595,等級単価一覧!$B$11:$G$60,6,FALSE),VLOOKUP(G595,等級単価一覧!$B$11:$G$60,5,FALSE)),INDIRECT("等級単価一覧!L"&amp;MATCH(MAX(_xlfn._xlws.FILTER(等級単価一覧!$H$11:$H$60,等級単価一覧!$H$11:$H$60&lt;=G595)),等級単価一覧!H:H,0))),""),"")</f>
        <v/>
      </c>
      <c r="H597" s="41" t="str" cm="1">
        <f t="array" aca="1" ref="H597" ca="1">IF(AND(Q590="○",R590="○",S590="○"),IFERROR(IF(G590="健保等級適用者（Ａ）",IF(K590="年1～3回",VLOOKUP(H595,等級単価一覧!$B$11:$G$60,6,FALSE),VLOOKUP(H595,等級単価一覧!$B$11:$G$60,5,FALSE)),INDIRECT("等級単価一覧!L"&amp;MATCH(MAX(_xlfn._xlws.FILTER(等級単価一覧!$H$11:$H$60,等級単価一覧!$H$11:$H$60&lt;=H595)),等級単価一覧!H:H,0))),""),"")</f>
        <v/>
      </c>
      <c r="I597" s="41" t="str" cm="1">
        <f t="array" aca="1" ref="I597" ca="1">IF(AND(Q590="○",R590="○",S590="○"),IFERROR(IF(G590="健保等級適用者（Ａ）",IF(K590="年1～3回",VLOOKUP(I595,等級単価一覧!$B$11:$G$60,6,FALSE),VLOOKUP(I595,等級単価一覧!$B$11:$G$60,5,FALSE)),INDIRECT("等級単価一覧!L"&amp;MATCH(MAX(_xlfn._xlws.FILTER(等級単価一覧!$H$11:$H$60,等級単価一覧!$H$11:$H$60&lt;=I595)),等級単価一覧!H:H,0))),""),"")</f>
        <v/>
      </c>
      <c r="J597" s="41" t="str" cm="1">
        <f t="array" aca="1" ref="J597" ca="1">IF(AND(Q590="○",R590="○",S590="○"),IFERROR(IF(G590="健保等級適用者（Ａ）",IF(K590="年1～3回",VLOOKUP(J595,等級単価一覧!$B$11:$G$60,6,FALSE),VLOOKUP(J595,等級単価一覧!$B$11:$G$60,5,FALSE)),INDIRECT("等級単価一覧!L"&amp;MATCH(MAX(_xlfn._xlws.FILTER(等級単価一覧!$H$11:$H$60,等級単価一覧!$H$11:$H$60&lt;=J595)),等級単価一覧!H:H,0))),""),"")</f>
        <v/>
      </c>
      <c r="K597" s="41" t="str" cm="1">
        <f t="array" aca="1" ref="K597" ca="1">IF(AND(Q590="○",R590="○",S590="○"),IFERROR(IF(G590="健保等級適用者（Ａ）",IF(K590="年1～3回",VLOOKUP(K595,等級単価一覧!$B$11:$G$60,6,FALSE),VLOOKUP(K595,等級単価一覧!$B$11:$G$60,5,FALSE)),INDIRECT("等級単価一覧!L"&amp;MATCH(MAX(_xlfn._xlws.FILTER(等級単価一覧!$H$11:$H$60,等級単価一覧!$H$11:$H$60&lt;=K595)),等級単価一覧!H:H,0))),""),"")</f>
        <v/>
      </c>
      <c r="L597" s="119" t="str" cm="1">
        <f t="array" aca="1" ref="L597" ca="1">IF(AND(Q590="○",R590="○",S590="○"),IFERROR(IF(G590="健保等級適用者（Ａ）",IF(K590="年1～3回",VLOOKUP(L595,等級単価一覧!$B$11:$G$60,6,FALSE),VLOOKUP(L595,等級単価一覧!$B$11:$G$60,5,FALSE)),INDIRECT("等級単価一覧!L"&amp;MATCH(MAX(_xlfn._xlws.FILTER(等級単価一覧!$H$11:$H$60,等級単価一覧!$H$11:$H$60&lt;=L595)),等級単価一覧!H:H,0))),""),"")</f>
        <v/>
      </c>
      <c r="M597" s="122"/>
    </row>
    <row r="598" spans="2:24" ht="14.25" customHeight="1">
      <c r="C598" s="43"/>
      <c r="D598" s="36" t="s">
        <v>21</v>
      </c>
      <c r="E598" s="37" t="str" cm="1">
        <f t="array" aca="1" ref="E598" ca="1">IF(INDIRECT(C590&amp;"!$E$41")=0,"",INDIRECT(C590&amp;"!$E$41"))</f>
        <v/>
      </c>
      <c r="F598" s="37" t="str" cm="1">
        <f t="array" aca="1" ref="F598" ca="1">IF(INDIRECT(C590&amp;"!$E$76")=0,"",INDIRECT(C590&amp;"!$E$76"))</f>
        <v/>
      </c>
      <c r="G598" s="37" t="str" cm="1">
        <f t="array" aca="1" ref="G598" ca="1">IF(INDIRECT(C590&amp;"!$E$111")=0,"",INDIRECT(C590&amp;"!$E$111"))</f>
        <v/>
      </c>
      <c r="H598" s="37" t="str" cm="1">
        <f t="array" aca="1" ref="H598" ca="1">IF(INDIRECT(C590&amp;"!$E$146")=0,"",INDIRECT(C590&amp;"!$E$146"))</f>
        <v/>
      </c>
      <c r="I598" s="37" t="str" cm="1">
        <f t="array" aca="1" ref="I598" ca="1">IF(INDIRECT(C590&amp;"!$E$181")=0,"",INDIRECT(C590&amp;"!$E$181"))</f>
        <v/>
      </c>
      <c r="J598" s="37" t="str" cm="1">
        <f t="array" aca="1" ref="J598" ca="1">IF(INDIRECT(C590&amp;"!$E$216")=0,"",INDIRECT(C590&amp;"!$E$216"))</f>
        <v/>
      </c>
      <c r="K598" s="37" t="str" cm="1">
        <f t="array" aca="1" ref="K598" ca="1">IF(INDIRECT(C590&amp;"!$E$251")=0,"",INDIRECT(C590&amp;"!$E$251"))</f>
        <v/>
      </c>
      <c r="L598" s="120" t="str" cm="1">
        <f t="array" aca="1" ref="L598" ca="1">IF(INDIRECT(C590&amp;"!$E$286")=0,"",INDIRECT(C590&amp;"!$E$286"))</f>
        <v/>
      </c>
      <c r="M598" s="37" t="str">
        <f ca="1">IF(E598="","",SUM($E598:$L598))</f>
        <v/>
      </c>
    </row>
    <row r="599" spans="2:24" ht="14.25" customHeight="1">
      <c r="C599" s="43"/>
      <c r="D599" s="36" t="s">
        <v>91</v>
      </c>
      <c r="E599" s="53" t="str">
        <f ca="1">IF(OR(E597="",E598=""),"",ROUNDDOWN(E597*E598*24,0))</f>
        <v/>
      </c>
      <c r="F599" s="53" t="str">
        <f t="shared" ref="F599:L599" ca="1" si="423">IF(OR(F597="",F598=""),"",ROUNDDOWN(F597*F598*24,0))</f>
        <v/>
      </c>
      <c r="G599" s="53" t="str">
        <f t="shared" ca="1" si="423"/>
        <v/>
      </c>
      <c r="H599" s="53" t="str">
        <f t="shared" ca="1" si="423"/>
        <v/>
      </c>
      <c r="I599" s="53" t="str">
        <f t="shared" ca="1" si="423"/>
        <v/>
      </c>
      <c r="J599" s="53" t="str">
        <f t="shared" ca="1" si="423"/>
        <v/>
      </c>
      <c r="K599" s="53" t="str">
        <f t="shared" ca="1" si="423"/>
        <v/>
      </c>
      <c r="L599" s="53" t="str">
        <f t="shared" ca="1" si="423"/>
        <v/>
      </c>
      <c r="M599" s="123">
        <f ca="1">SUM(E599:L599)</f>
        <v>0</v>
      </c>
      <c r="Q599" s="26" t="str">
        <f t="shared" ref="Q599" ca="1" si="424">IF(OR(E597="",E598=""),"", TEXT(E597,"#,###円") &amp; "×" &amp; TEXT(E598,"[h]:mm時間;@") &amp; "=" &amp; TEXT(E599,"#,###円"))</f>
        <v/>
      </c>
      <c r="R599" s="26" t="str">
        <f t="shared" ref="R599" ca="1" si="425">IF(OR(F597="",F598=""),"", TEXT(F597,"#,###円") &amp; "×" &amp; TEXT(F598,"[h]:mm時間;@") &amp; "=" &amp; TEXT(F599,"#,###円"))</f>
        <v/>
      </c>
      <c r="S599" s="26" t="str">
        <f t="shared" ref="S599" ca="1" si="426">IF(OR(G597="",G598=""),"", TEXT(G597,"#,###円") &amp; "×" &amp; TEXT(G598,"[h]:mm時間;@") &amp; "=" &amp; TEXT(G599,"#,###円"))</f>
        <v/>
      </c>
      <c r="T599" s="26" t="str">
        <f t="shared" ref="T599" ca="1" si="427">IF(OR(H597="",H598=""),"", TEXT(H597,"#,###円") &amp; "×" &amp; TEXT(H598,"[h]:mm時間;@") &amp; "=" &amp; TEXT(H599,"#,###円"))</f>
        <v/>
      </c>
      <c r="U599" s="26" t="str">
        <f t="shared" ref="U599" ca="1" si="428">IF(OR(I597="",I598=""),"", TEXT(I597,"#,###円") &amp; "×" &amp; TEXT(I598,"[h]:mm時間;@") &amp; "=" &amp; TEXT(I599,"#,###円"))</f>
        <v/>
      </c>
      <c r="V599" s="26" t="str">
        <f t="shared" ref="V599" ca="1" si="429">IF(OR(J597="",J598=""),"", TEXT(J597,"#,###円") &amp; "×" &amp; TEXT(J598,"[h]:mm時間;@") &amp; "=" &amp; TEXT(J599,"#,###円"))</f>
        <v/>
      </c>
      <c r="W599" s="26" t="str">
        <f t="shared" ref="W599" ca="1" si="430">IF(OR(K597="",K598=""),"", TEXT(K597,"#,###円") &amp; "×" &amp; TEXT(K598,"[h]:mm時間;@") &amp; "=" &amp; TEXT(K599,"#,###円"))</f>
        <v/>
      </c>
      <c r="X599" s="26" t="str">
        <f ca="1">IF(OR(L597="",K598=""),"", TEXT(L597,"#,###円") &amp; "×" &amp; TEXT(L598,"[h]:mm時間;@") &amp; "=" &amp; TEXT(L599,"#,###円"))</f>
        <v/>
      </c>
    </row>
    <row r="600" spans="2:24" ht="14.25" customHeight="1">
      <c r="C600" s="36" t="s">
        <v>74</v>
      </c>
      <c r="D600" s="46" t="s">
        <v>75</v>
      </c>
      <c r="E600" s="47"/>
      <c r="F600" s="48"/>
      <c r="G600" s="48"/>
      <c r="H600" s="48"/>
      <c r="I600" s="48"/>
      <c r="J600" s="48"/>
      <c r="K600" s="48"/>
      <c r="L600" s="47"/>
      <c r="M600" s="124">
        <f>SUM(E600:L600)</f>
        <v>0</v>
      </c>
      <c r="Q600" s="26" t="str">
        <f t="shared" ref="Q600:X600" si="431">IF(E600="",""," / 自己負担：" &amp; TEXT(E600,"#,###円")) &amp; IF(E601="",""," ※" &amp;E601)</f>
        <v/>
      </c>
      <c r="R600" s="26" t="str">
        <f t="shared" si="431"/>
        <v/>
      </c>
      <c r="S600" s="26" t="str">
        <f t="shared" si="431"/>
        <v/>
      </c>
      <c r="T600" s="26" t="str">
        <f t="shared" si="431"/>
        <v/>
      </c>
      <c r="U600" s="26" t="str">
        <f t="shared" si="431"/>
        <v/>
      </c>
      <c r="V600" s="26" t="str">
        <f t="shared" si="431"/>
        <v/>
      </c>
      <c r="W600" s="26" t="str">
        <f t="shared" si="431"/>
        <v/>
      </c>
      <c r="X600" s="26" t="str">
        <f t="shared" si="431"/>
        <v/>
      </c>
    </row>
    <row r="601" spans="2:24" ht="34.5" customHeight="1" thickBot="1">
      <c r="C601" s="49" t="s">
        <v>76</v>
      </c>
      <c r="D601" s="50" t="s">
        <v>77</v>
      </c>
      <c r="E601" s="51"/>
      <c r="F601" s="51"/>
      <c r="G601" s="51"/>
      <c r="H601" s="51"/>
      <c r="I601" s="51"/>
      <c r="J601" s="51"/>
      <c r="K601" s="51"/>
      <c r="L601" s="51"/>
      <c r="M601" s="122"/>
      <c r="O601" s="1" t="s">
        <v>78</v>
      </c>
    </row>
    <row r="602" spans="2:24" ht="14.25" customHeight="1" thickTop="1">
      <c r="C602" s="44"/>
      <c r="D602" s="38" t="s">
        <v>22</v>
      </c>
      <c r="E602" s="39" t="str">
        <f ca="1">IFERROR(IF(E599-E600=0,"",E599-E600),"")</f>
        <v/>
      </c>
      <c r="F602" s="39" t="str">
        <f t="shared" ref="F602:L602" ca="1" si="432">IFERROR(IF(F599-F600=0,"",F599-F600),"")</f>
        <v/>
      </c>
      <c r="G602" s="39" t="str">
        <f t="shared" ca="1" si="432"/>
        <v/>
      </c>
      <c r="H602" s="39" t="str">
        <f t="shared" ca="1" si="432"/>
        <v/>
      </c>
      <c r="I602" s="39" t="str">
        <f t="shared" ca="1" si="432"/>
        <v/>
      </c>
      <c r="J602" s="39" t="str">
        <f t="shared" ca="1" si="432"/>
        <v/>
      </c>
      <c r="K602" s="39" t="str">
        <f t="shared" ca="1" si="432"/>
        <v/>
      </c>
      <c r="L602" s="121" t="str">
        <f t="shared" ca="1" si="432"/>
        <v/>
      </c>
      <c r="M602" s="39" t="str">
        <f ca="1">IF(E602="","",SUM(E602:L602))</f>
        <v/>
      </c>
      <c r="Q602" s="56" t="str">
        <f ca="1">Q599&amp;Q600</f>
        <v/>
      </c>
      <c r="R602" s="56" t="str">
        <f t="shared" ref="R602:X602" ca="1" si="433">R599&amp;R600</f>
        <v/>
      </c>
      <c r="S602" s="56" t="str">
        <f t="shared" ca="1" si="433"/>
        <v/>
      </c>
      <c r="T602" s="56" t="str">
        <f t="shared" ca="1" si="433"/>
        <v/>
      </c>
      <c r="U602" s="56" t="str">
        <f t="shared" ca="1" si="433"/>
        <v/>
      </c>
      <c r="V602" s="56" t="str">
        <f t="shared" ca="1" si="433"/>
        <v/>
      </c>
      <c r="W602" s="56" t="str">
        <f t="shared" ca="1" si="433"/>
        <v/>
      </c>
      <c r="X602" s="56" t="str">
        <f t="shared" ca="1" si="433"/>
        <v/>
      </c>
    </row>
    <row r="603" spans="2:24" ht="15" thickBot="1">
      <c r="B603" s="32"/>
      <c r="C603" s="32"/>
      <c r="D603" s="32"/>
      <c r="E603" s="32"/>
      <c r="F603" s="32"/>
      <c r="G603" s="32"/>
      <c r="H603" s="32"/>
      <c r="I603" s="32"/>
      <c r="J603" s="32"/>
      <c r="K603" s="32"/>
      <c r="L603" s="32"/>
      <c r="M603" s="32"/>
    </row>
    <row r="604" spans="2:24">
      <c r="Q604" s="1" t="s">
        <v>88</v>
      </c>
      <c r="R604" s="1" t="s">
        <v>89</v>
      </c>
      <c r="S604" s="1" t="s">
        <v>90</v>
      </c>
    </row>
    <row r="605" spans="2:24" ht="14.25" customHeight="1">
      <c r="B605" s="45">
        <f>B590+1</f>
        <v>41</v>
      </c>
      <c r="C605" s="35" t="str">
        <f>HYPERLINK("#日誌"&amp;B605&amp;"!B10","日誌"&amp;B605)</f>
        <v>日誌41</v>
      </c>
      <c r="D605" s="127" t="s">
        <v>106</v>
      </c>
      <c r="E605" s="130"/>
      <c r="F605" s="127" t="s">
        <v>73</v>
      </c>
      <c r="G605" s="52"/>
      <c r="H605" s="127" t="s">
        <v>83</v>
      </c>
      <c r="I605" s="25"/>
      <c r="J605" s="127" t="s">
        <v>15</v>
      </c>
      <c r="K605" s="25"/>
      <c r="M605" s="54" t="str">
        <f>HYPERLINK("#①人件費!C"&amp;9*B605,"経費支出管理表へ")</f>
        <v>経費支出管理表へ</v>
      </c>
      <c r="O605" s="125" t="str">
        <f>IF(AND(G605="健保等級適用者以外の者（Ｂ）",OR(I605="日額",I605="時給")),"健保等級適用者以外の者（Ｂ）かつ給与形態が「"&amp;I605&amp;"」の場合、等級単価を適用しません。補助金事務局へお問い合わせ頂き、個別単価を適用してください。","")</f>
        <v/>
      </c>
      <c r="Q605" s="1" t="str">
        <f>IF(G605="","×","○")</f>
        <v>×</v>
      </c>
      <c r="R605" s="1" t="str">
        <f>IF(G605="健保等級適用者（Ａ）","○",IF(AND(G605="健保等級適用者以外の者（Ｂ）",I605=""),"×",IF(OR(I605="年額",I605="月額"),"○","")))</f>
        <v/>
      </c>
      <c r="S605" s="1" t="str">
        <f>IF(AND(G605="健保等級適用者（Ａ）",K605=""),"×","○")</f>
        <v>○</v>
      </c>
    </row>
    <row r="606" spans="2:24" ht="14.25" customHeight="1">
      <c r="C606" s="95"/>
      <c r="D606" s="94"/>
      <c r="F606" s="127" t="s">
        <v>115</v>
      </c>
      <c r="G606" s="25"/>
      <c r="H606" s="127" t="s">
        <v>116</v>
      </c>
      <c r="I606" s="25"/>
    </row>
    <row r="607" spans="2:24" ht="7.5" customHeight="1">
      <c r="C607" s="26"/>
      <c r="D607" s="26"/>
      <c r="E607" s="26"/>
      <c r="F607" s="26"/>
      <c r="G607" s="34" t="e">
        <f>VLOOKUP(G606,リスト!F:G,2,FALSE)</f>
        <v>#N/A</v>
      </c>
      <c r="H607" s="26"/>
      <c r="I607" s="34"/>
      <c r="J607" s="26"/>
      <c r="K607" s="26"/>
      <c r="L607" s="26"/>
      <c r="M607" s="26"/>
    </row>
    <row r="608" spans="2:24" ht="14.25" customHeight="1">
      <c r="C608" s="40"/>
      <c r="D608" s="111"/>
      <c r="E608" s="112" t="s">
        <v>42</v>
      </c>
      <c r="F608" s="112" t="s">
        <v>43</v>
      </c>
      <c r="G608" s="112" t="s">
        <v>44</v>
      </c>
      <c r="H608" s="112" t="s">
        <v>45</v>
      </c>
      <c r="I608" s="112" t="s">
        <v>46</v>
      </c>
      <c r="J608" s="112" t="s">
        <v>47</v>
      </c>
      <c r="K608" s="112" t="s">
        <v>48</v>
      </c>
      <c r="L608" s="112" t="s">
        <v>49</v>
      </c>
      <c r="M608" s="113" t="s">
        <v>11</v>
      </c>
      <c r="Q608" s="112" t="s">
        <v>42</v>
      </c>
      <c r="R608" s="112" t="s">
        <v>43</v>
      </c>
      <c r="S608" s="112" t="s">
        <v>44</v>
      </c>
      <c r="T608" s="112" t="s">
        <v>45</v>
      </c>
      <c r="U608" s="112" t="s">
        <v>46</v>
      </c>
      <c r="V608" s="112" t="s">
        <v>47</v>
      </c>
      <c r="W608" s="112" t="s">
        <v>48</v>
      </c>
      <c r="X608" s="112" t="s">
        <v>49</v>
      </c>
    </row>
    <row r="609" spans="2:24" ht="14.25" customHeight="1">
      <c r="C609" s="27" t="s">
        <v>17</v>
      </c>
      <c r="D609" s="28"/>
      <c r="E609" s="29" cm="1">
        <f t="array" aca="1" ref="E609" ca="1">IF(INDIRECT(C605&amp;"!$E$41")=0,"",COUNT(INDIRECT(C605&amp;"!$E$10:$E$40")))</f>
        <v>0</v>
      </c>
      <c r="F609" s="29" cm="1">
        <f t="array" aca="1" ref="F609" ca="1">IF(INDIRECT(C605&amp;"!$E$76")=0,"",COUNT(INDIRECT(C605&amp;"!$E$45:$E$75")))</f>
        <v>0</v>
      </c>
      <c r="G609" s="29" cm="1">
        <f t="array" aca="1" ref="G609" ca="1">IF(INDIRECT(C605&amp;"!$E$111")=0,"",COUNT(INDIRECT(C605&amp;"!$E$80:$E$110")))</f>
        <v>0</v>
      </c>
      <c r="H609" s="29" cm="1">
        <f t="array" aca="1" ref="H609" ca="1">IF(INDIRECT(C605&amp;"!$E$146")=0,"",COUNT(INDIRECT(C605&amp;"!$E$115:$E$145")))</f>
        <v>0</v>
      </c>
      <c r="I609" s="29" cm="1">
        <f t="array" aca="1" ref="I609" ca="1">IF(INDIRECT(C605&amp;"!$E$181")=0,"",COUNT(INDIRECT(C605&amp;"!$E$150:$E$180")))</f>
        <v>0</v>
      </c>
      <c r="J609" s="29" cm="1">
        <f t="array" aca="1" ref="J609" ca="1">IF(INDIRECT(C605&amp;"!$E$216")=0,"",COUNT(INDIRECT(C605&amp;"!$E$185:$E$215")))</f>
        <v>0</v>
      </c>
      <c r="K609" s="29" cm="1">
        <f t="array" aca="1" ref="K609" ca="1">IF(INDIRECT(C605&amp;"!$E$251")=0,"",COUNT(INDIRECT(C605&amp;"!$E$220:$E$250")))</f>
        <v>0</v>
      </c>
      <c r="L609" s="116" cm="1">
        <f t="array" aca="1" ref="L609" ca="1">IF(INDIRECT(C605&amp;"!$E$286")=0,"",COUNT(INDIRECT(C605&amp;"!$E$255:$E$285")))</f>
        <v>0</v>
      </c>
      <c r="M609" s="29">
        <f ca="1">IF($E$9="","",SUM($E609:$L609))</f>
        <v>0</v>
      </c>
      <c r="O609" s="132" t="s">
        <v>145</v>
      </c>
      <c r="Q609" s="55" t="e" cm="1" vm="1">
        <f t="array" aca="1" ref="Q609" ca="1">INDIRECT(C605&amp;"!A" &amp; MIN(_xlfn._xlws.FILTER(ROW(INDIRECT(C605&amp;"!$B$10:$B$40")),INDIRECT(C605&amp;"!$B$10:$B$40")&lt;&gt;"")))</f>
        <v>#VALUE!</v>
      </c>
      <c r="R609" s="55" t="e" cm="1" vm="1">
        <f t="array" aca="1" ref="R609" ca="1">INDIRECT(C605&amp;"!A"&amp;MIN(_xlfn._xlws.FILTER(ROW(INDIRECT(C605&amp;"!$B$45:$B$75")),INDIRECT(C605&amp;"!$B$45:$B$75")&lt;&gt;"")))</f>
        <v>#VALUE!</v>
      </c>
      <c r="S609" s="55" t="e" cm="1" vm="1">
        <f t="array" aca="1" ref="S609" ca="1">INDIRECT(C605&amp;"!A"&amp;MIN(_xlfn._xlws.FILTER(ROW(INDIRECT(C605&amp;"!$B$80:$B$110")),INDIRECT(C605&amp;"!$B$80:$B$110")&lt;&gt;"")))</f>
        <v>#VALUE!</v>
      </c>
      <c r="T609" s="55" t="e" cm="1" vm="1">
        <f t="array" aca="1" ref="T609" ca="1">INDIRECT(C605&amp;"!A" &amp; MIN(_xlfn._xlws.FILTER(ROW(INDIRECT(C605&amp;"!$B$115:$B$145")),INDIRECT(C605&amp;"!$B$115:$B$145")&lt;&gt;"")))</f>
        <v>#VALUE!</v>
      </c>
      <c r="U609" s="55" t="e" cm="1" vm="1">
        <f t="array" aca="1" ref="U609" ca="1">INDIRECT(C605&amp;"!A" &amp; MIN(_xlfn._xlws.FILTER(ROW(INDIRECT(C605&amp;"!$B$150:$B$180")),INDIRECT(C605&amp;"!$B$150:$B$180")&lt;&gt;"")))</f>
        <v>#VALUE!</v>
      </c>
      <c r="V609" s="55" t="e" cm="1" vm="1">
        <f t="array" aca="1" ref="V609" ca="1">INDIRECT(C605&amp;"!A" &amp; MIN(_xlfn._xlws.FILTER(ROW(INDIRECT(C605&amp;"!$B$185:$B$215")),INDIRECT(C605&amp;"!$B$185:$B$215")&lt;&gt;"")))</f>
        <v>#VALUE!</v>
      </c>
      <c r="W609" s="55" t="e" cm="1" vm="1">
        <f t="array" aca="1" ref="W609" ca="1">INDIRECT(C605&amp;"!A" &amp; MIN(_xlfn._xlws.FILTER(ROW(INDIRECT(C605&amp;"!$B$220:$B$250")),INDIRECT(C605&amp;"!$B$220:$B$250")&lt;&gt;"")))</f>
        <v>#VALUE!</v>
      </c>
      <c r="X609" s="55" t="e" cm="1" vm="1">
        <f t="array" aca="1" ref="X609" ca="1">INDIRECT(C605&amp;"!A" &amp; MIN(_xlfn._xlws.FILTER(ROW(INDIRECT(C605&amp;"!$B$255:$B$285")),INDIRECT(C605&amp;"!$B$255:$B$285")&lt;&gt;"")))</f>
        <v>#VALUE!</v>
      </c>
    </row>
    <row r="610" spans="2:24" ht="14.25" customHeight="1">
      <c r="C610" s="36" t="s">
        <v>18</v>
      </c>
      <c r="D610" s="30" t="str">
        <f>IF(G605="健保等級適用者（Ａ）","報酬月額","月給")</f>
        <v>月給</v>
      </c>
      <c r="E610" s="24"/>
      <c r="F610" s="24"/>
      <c r="G610" s="24"/>
      <c r="H610" s="24"/>
      <c r="I610" s="24"/>
      <c r="J610" s="24"/>
      <c r="K610" s="24"/>
      <c r="L610" s="117"/>
      <c r="M610" s="122"/>
    </row>
    <row r="611" spans="2:24" ht="14.25" customHeight="1">
      <c r="C611" s="42"/>
      <c r="D611" s="30" t="s">
        <v>68</v>
      </c>
      <c r="E611" s="75" t="str">
        <f ca="1">IF(E612="","",IF(G605="健保等級適用者（Ａ）",IF(K605="年1～3回",MATCH(E612,等級単価一覧!G:G,0),MATCH(E612,等級単価一覧!F:F,0)),MATCH(E612,等級単価一覧!L:L,0))-10)</f>
        <v/>
      </c>
      <c r="F611" s="75" t="str">
        <f ca="1">IF(F612="","",IF(G605="健保等級適用者（Ａ）",IF(K605="年1～3回",MATCH(F612,等級単価一覧!G:G,0),MATCH(F612,等級単価一覧!F:F,0)),MATCH(F612,等級単価一覧!L:L,0))-10)</f>
        <v/>
      </c>
      <c r="G611" s="75" t="str">
        <f ca="1">IF(G612="","",IF(G605="健保等級適用者（Ａ）",IF(K605="年1～3回",MATCH(G612,等級単価一覧!G:G,0),MATCH(G612,等級単価一覧!F:F,0)),MATCH(G612,等級単価一覧!L:L,0))-10)</f>
        <v/>
      </c>
      <c r="H611" s="75" t="str">
        <f ca="1">IF(H612="","",IF(G605="健保等級適用者（Ａ）",IF(K605="年1～3回",MATCH(H612,等級単価一覧!G:G,0),MATCH(H612,等級単価一覧!F:F,0)),MATCH(H612,等級単価一覧!L:L,0))-10)</f>
        <v/>
      </c>
      <c r="I611" s="75" t="str">
        <f ca="1">IF(I612="","",IF(G605="健保等級適用者（Ａ）",IF(K605="年1～3回",MATCH(I612,等級単価一覧!G:G,0),MATCH(I612,等級単価一覧!F:F,0)),MATCH(I612,等級単価一覧!L:L,0))-10)</f>
        <v/>
      </c>
      <c r="J611" s="75" t="str">
        <f ca="1">IF(J612="","",IF(G605="健保等級適用者（Ａ）",IF(K605="年1～3回",MATCH(J612,等級単価一覧!G:G,0),MATCH(J612,等級単価一覧!F:F,0)),MATCH(J612,等級単価一覧!L:L,0))-10)</f>
        <v/>
      </c>
      <c r="K611" s="75" t="str">
        <f ca="1">IF(K612="","",IF(G605="健保等級適用者（Ａ）",IF(K605="年1～3回",MATCH(K612,等級単価一覧!G:G,0),MATCH(K612,等級単価一覧!F:F,0)),MATCH(K612,等級単価一覧!L:L,0))-10)</f>
        <v/>
      </c>
      <c r="L611" s="118" t="str">
        <f ca="1">IF(L612="","",IF(G605="健保等級適用者（Ａ）",IF(K605="年1～3回",MATCH(L612,等級単価一覧!G:G,0),MATCH(L612,等級単価一覧!F:F,0)),MATCH(L612,等級単価一覧!L:L,0))-10)</f>
        <v/>
      </c>
      <c r="M611" s="122"/>
    </row>
    <row r="612" spans="2:24" ht="14.25" customHeight="1">
      <c r="C612" s="42"/>
      <c r="D612" s="23" t="s">
        <v>20</v>
      </c>
      <c r="E612" s="41" t="str" cm="1">
        <f t="array" aca="1" ref="E612" ca="1">IF(AND(Q605="○",R605="○",S605="○"),IFERROR(IF(G605="健保等級適用者（Ａ）",IF(K605="年1～3回",VLOOKUP(E610,等級単価一覧!$B$11:$G$60,6,FALSE),VLOOKUP(E610,等級単価一覧!$B$11:$G$60,5,FALSE)),INDIRECT("等級単価一覧!L"&amp;MATCH(MAX(_xlfn._xlws.FILTER(等級単価一覧!$H$11:$H$60,等級単価一覧!$H$11:$H$60&lt;=E610)),等級単価一覧!H:H,0))),""),"")</f>
        <v/>
      </c>
      <c r="F612" s="41" t="str" cm="1">
        <f t="array" aca="1" ref="F612" ca="1">IF(AND(Q605="○",R605="○",S605="○"),IFERROR(IF(G605="健保等級適用者（Ａ）",IF(K605="年1～3回",VLOOKUP(F610,等級単価一覧!$B$11:$G$60,6,FALSE),VLOOKUP(F610,等級単価一覧!$B$11:$G$60,5,FALSE)),INDIRECT("等級単価一覧!L"&amp;MATCH(MAX(_xlfn._xlws.FILTER(等級単価一覧!$H$11:$H$60,等級単価一覧!$H$11:$H$60&lt;=F610)),等級単価一覧!H:H,0))),""),"")</f>
        <v/>
      </c>
      <c r="G612" s="41" t="str" cm="1">
        <f t="array" aca="1" ref="G612" ca="1">IF(AND(Q605="○",R605="○",S605="○"),IFERROR(IF(G605="健保等級適用者（Ａ）",IF(K605="年1～3回",VLOOKUP(G610,等級単価一覧!$B$11:$G$60,6,FALSE),VLOOKUP(G610,等級単価一覧!$B$11:$G$60,5,FALSE)),INDIRECT("等級単価一覧!L"&amp;MATCH(MAX(_xlfn._xlws.FILTER(等級単価一覧!$H$11:$H$60,等級単価一覧!$H$11:$H$60&lt;=G610)),等級単価一覧!H:H,0))),""),"")</f>
        <v/>
      </c>
      <c r="H612" s="41" t="str" cm="1">
        <f t="array" aca="1" ref="H612" ca="1">IF(AND(Q605="○",R605="○",S605="○"),IFERROR(IF(G605="健保等級適用者（Ａ）",IF(K605="年1～3回",VLOOKUP(H610,等級単価一覧!$B$11:$G$60,6,FALSE),VLOOKUP(H610,等級単価一覧!$B$11:$G$60,5,FALSE)),INDIRECT("等級単価一覧!L"&amp;MATCH(MAX(_xlfn._xlws.FILTER(等級単価一覧!$H$11:$H$60,等級単価一覧!$H$11:$H$60&lt;=H610)),等級単価一覧!H:H,0))),""),"")</f>
        <v/>
      </c>
      <c r="I612" s="41" t="str" cm="1">
        <f t="array" aca="1" ref="I612" ca="1">IF(AND(Q605="○",R605="○",S605="○"),IFERROR(IF(G605="健保等級適用者（Ａ）",IF(K605="年1～3回",VLOOKUP(I610,等級単価一覧!$B$11:$G$60,6,FALSE),VLOOKUP(I610,等級単価一覧!$B$11:$G$60,5,FALSE)),INDIRECT("等級単価一覧!L"&amp;MATCH(MAX(_xlfn._xlws.FILTER(等級単価一覧!$H$11:$H$60,等級単価一覧!$H$11:$H$60&lt;=I610)),等級単価一覧!H:H,0))),""),"")</f>
        <v/>
      </c>
      <c r="J612" s="41" t="str" cm="1">
        <f t="array" aca="1" ref="J612" ca="1">IF(AND(Q605="○",R605="○",S605="○"),IFERROR(IF(G605="健保等級適用者（Ａ）",IF(K605="年1～3回",VLOOKUP(J610,等級単価一覧!$B$11:$G$60,6,FALSE),VLOOKUP(J610,等級単価一覧!$B$11:$G$60,5,FALSE)),INDIRECT("等級単価一覧!L"&amp;MATCH(MAX(_xlfn._xlws.FILTER(等級単価一覧!$H$11:$H$60,等級単価一覧!$H$11:$H$60&lt;=J610)),等級単価一覧!H:H,0))),""),"")</f>
        <v/>
      </c>
      <c r="K612" s="41" t="str" cm="1">
        <f t="array" aca="1" ref="K612" ca="1">IF(AND(Q605="○",R605="○",S605="○"),IFERROR(IF(G605="健保等級適用者（Ａ）",IF(K605="年1～3回",VLOOKUP(K610,等級単価一覧!$B$11:$G$60,6,FALSE),VLOOKUP(K610,等級単価一覧!$B$11:$G$60,5,FALSE)),INDIRECT("等級単価一覧!L"&amp;MATCH(MAX(_xlfn._xlws.FILTER(等級単価一覧!$H$11:$H$60,等級単価一覧!$H$11:$H$60&lt;=K610)),等級単価一覧!H:H,0))),""),"")</f>
        <v/>
      </c>
      <c r="L612" s="119" t="str" cm="1">
        <f t="array" aca="1" ref="L612" ca="1">IF(AND(Q605="○",R605="○",S605="○"),IFERROR(IF(G605="健保等級適用者（Ａ）",IF(K605="年1～3回",VLOOKUP(L610,等級単価一覧!$B$11:$G$60,6,FALSE),VLOOKUP(L610,等級単価一覧!$B$11:$G$60,5,FALSE)),INDIRECT("等級単価一覧!L"&amp;MATCH(MAX(_xlfn._xlws.FILTER(等級単価一覧!$H$11:$H$60,等級単価一覧!$H$11:$H$60&lt;=L610)),等級単価一覧!H:H,0))),""),"")</f>
        <v/>
      </c>
      <c r="M612" s="122"/>
    </row>
    <row r="613" spans="2:24" ht="14.25" customHeight="1">
      <c r="C613" s="43"/>
      <c r="D613" s="36" t="s">
        <v>21</v>
      </c>
      <c r="E613" s="37" t="str" cm="1">
        <f t="array" aca="1" ref="E613" ca="1">IF(INDIRECT(C605&amp;"!$E$41")=0,"",INDIRECT(C605&amp;"!$E$41"))</f>
        <v/>
      </c>
      <c r="F613" s="37" t="str" cm="1">
        <f t="array" aca="1" ref="F613" ca="1">IF(INDIRECT(C605&amp;"!$E$76")=0,"",INDIRECT(C605&amp;"!$E$76"))</f>
        <v/>
      </c>
      <c r="G613" s="37" t="str" cm="1">
        <f t="array" aca="1" ref="G613" ca="1">IF(INDIRECT(C605&amp;"!$E$111")=0,"",INDIRECT(C605&amp;"!$E$111"))</f>
        <v/>
      </c>
      <c r="H613" s="37" t="str" cm="1">
        <f t="array" aca="1" ref="H613" ca="1">IF(INDIRECT(C605&amp;"!$E$146")=0,"",INDIRECT(C605&amp;"!$E$146"))</f>
        <v/>
      </c>
      <c r="I613" s="37" t="str" cm="1">
        <f t="array" aca="1" ref="I613" ca="1">IF(INDIRECT(C605&amp;"!$E$181")=0,"",INDIRECT(C605&amp;"!$E$181"))</f>
        <v/>
      </c>
      <c r="J613" s="37" t="str" cm="1">
        <f t="array" aca="1" ref="J613" ca="1">IF(INDIRECT(C605&amp;"!$E$216")=0,"",INDIRECT(C605&amp;"!$E$216"))</f>
        <v/>
      </c>
      <c r="K613" s="37" t="str" cm="1">
        <f t="array" aca="1" ref="K613" ca="1">IF(INDIRECT(C605&amp;"!$E$251")=0,"",INDIRECT(C605&amp;"!$E$251"))</f>
        <v/>
      </c>
      <c r="L613" s="120" t="str" cm="1">
        <f t="array" aca="1" ref="L613" ca="1">IF(INDIRECT(C605&amp;"!$E$286")=0,"",INDIRECT(C605&amp;"!$E$286"))</f>
        <v/>
      </c>
      <c r="M613" s="37" t="str">
        <f ca="1">IF(E613="","",SUM($E613:$L613))</f>
        <v/>
      </c>
    </row>
    <row r="614" spans="2:24" ht="14.25" customHeight="1">
      <c r="C614" s="43"/>
      <c r="D614" s="36" t="s">
        <v>91</v>
      </c>
      <c r="E614" s="53" t="str">
        <f ca="1">IF(OR(E612="",E613=""),"",ROUNDDOWN(E612*E613*24,0))</f>
        <v/>
      </c>
      <c r="F614" s="53" t="str">
        <f t="shared" ref="F614:L614" ca="1" si="434">IF(OR(F612="",F613=""),"",ROUNDDOWN(F612*F613*24,0))</f>
        <v/>
      </c>
      <c r="G614" s="53" t="str">
        <f t="shared" ca="1" si="434"/>
        <v/>
      </c>
      <c r="H614" s="53" t="str">
        <f t="shared" ca="1" si="434"/>
        <v/>
      </c>
      <c r="I614" s="53" t="str">
        <f t="shared" ca="1" si="434"/>
        <v/>
      </c>
      <c r="J614" s="53" t="str">
        <f t="shared" ca="1" si="434"/>
        <v/>
      </c>
      <c r="K614" s="53" t="str">
        <f t="shared" ca="1" si="434"/>
        <v/>
      </c>
      <c r="L614" s="53" t="str">
        <f t="shared" ca="1" si="434"/>
        <v/>
      </c>
      <c r="M614" s="123">
        <f ca="1">SUM(E614:L614)</f>
        <v>0</v>
      </c>
      <c r="Q614" s="26" t="str">
        <f t="shared" ref="Q614" ca="1" si="435">IF(OR(E612="",E613=""),"", TEXT(E612,"#,###円") &amp; "×" &amp; TEXT(E613,"[h]:mm時間;@") &amp; "=" &amp; TEXT(E614,"#,###円"))</f>
        <v/>
      </c>
      <c r="R614" s="26" t="str">
        <f t="shared" ref="R614" ca="1" si="436">IF(OR(F612="",F613=""),"", TEXT(F612,"#,###円") &amp; "×" &amp; TEXT(F613,"[h]:mm時間;@") &amp; "=" &amp; TEXT(F614,"#,###円"))</f>
        <v/>
      </c>
      <c r="S614" s="26" t="str">
        <f t="shared" ref="S614" ca="1" si="437">IF(OR(G612="",G613=""),"", TEXT(G612,"#,###円") &amp; "×" &amp; TEXT(G613,"[h]:mm時間;@") &amp; "=" &amp; TEXT(G614,"#,###円"))</f>
        <v/>
      </c>
      <c r="T614" s="26" t="str">
        <f t="shared" ref="T614" ca="1" si="438">IF(OR(H612="",H613=""),"", TEXT(H612,"#,###円") &amp; "×" &amp; TEXT(H613,"[h]:mm時間;@") &amp; "=" &amp; TEXT(H614,"#,###円"))</f>
        <v/>
      </c>
      <c r="U614" s="26" t="str">
        <f t="shared" ref="U614" ca="1" si="439">IF(OR(I612="",I613=""),"", TEXT(I612,"#,###円") &amp; "×" &amp; TEXT(I613,"[h]:mm時間;@") &amp; "=" &amp; TEXT(I614,"#,###円"))</f>
        <v/>
      </c>
      <c r="V614" s="26" t="str">
        <f t="shared" ref="V614" ca="1" si="440">IF(OR(J612="",J613=""),"", TEXT(J612,"#,###円") &amp; "×" &amp; TEXT(J613,"[h]:mm時間;@") &amp; "=" &amp; TEXT(J614,"#,###円"))</f>
        <v/>
      </c>
      <c r="W614" s="26" t="str">
        <f t="shared" ref="W614" ca="1" si="441">IF(OR(K612="",K613=""),"", TEXT(K612,"#,###円") &amp; "×" &amp; TEXT(K613,"[h]:mm時間;@") &amp; "=" &amp; TEXT(K614,"#,###円"))</f>
        <v/>
      </c>
      <c r="X614" s="26" t="str">
        <f ca="1">IF(OR(L612="",K613=""),"", TEXT(L612,"#,###円") &amp; "×" &amp; TEXT(L613,"[h]:mm時間;@") &amp; "=" &amp; TEXT(L614,"#,###円"))</f>
        <v/>
      </c>
    </row>
    <row r="615" spans="2:24" ht="14.25" customHeight="1">
      <c r="C615" s="36" t="s">
        <v>74</v>
      </c>
      <c r="D615" s="46" t="s">
        <v>75</v>
      </c>
      <c r="E615" s="47"/>
      <c r="F615" s="48"/>
      <c r="G615" s="48"/>
      <c r="H615" s="48"/>
      <c r="I615" s="48"/>
      <c r="J615" s="48"/>
      <c r="K615" s="48"/>
      <c r="L615" s="47"/>
      <c r="M615" s="124">
        <f>SUM(E615:L615)</f>
        <v>0</v>
      </c>
      <c r="Q615" s="26" t="str">
        <f t="shared" ref="Q615:X615" si="442">IF(E615="",""," / 自己負担：" &amp; TEXT(E615,"#,###円")) &amp; IF(E616="",""," ※" &amp;E616)</f>
        <v/>
      </c>
      <c r="R615" s="26" t="str">
        <f t="shared" si="442"/>
        <v/>
      </c>
      <c r="S615" s="26" t="str">
        <f t="shared" si="442"/>
        <v/>
      </c>
      <c r="T615" s="26" t="str">
        <f t="shared" si="442"/>
        <v/>
      </c>
      <c r="U615" s="26" t="str">
        <f t="shared" si="442"/>
        <v/>
      </c>
      <c r="V615" s="26" t="str">
        <f t="shared" si="442"/>
        <v/>
      </c>
      <c r="W615" s="26" t="str">
        <f t="shared" si="442"/>
        <v/>
      </c>
      <c r="X615" s="26" t="str">
        <f t="shared" si="442"/>
        <v/>
      </c>
    </row>
    <row r="616" spans="2:24" ht="34.5" customHeight="1" thickBot="1">
      <c r="C616" s="49" t="s">
        <v>76</v>
      </c>
      <c r="D616" s="50" t="s">
        <v>77</v>
      </c>
      <c r="E616" s="51"/>
      <c r="F616" s="51"/>
      <c r="G616" s="51"/>
      <c r="H616" s="51"/>
      <c r="I616" s="51"/>
      <c r="J616" s="51"/>
      <c r="K616" s="51"/>
      <c r="L616" s="51"/>
      <c r="M616" s="122"/>
      <c r="O616" s="1" t="s">
        <v>78</v>
      </c>
    </row>
    <row r="617" spans="2:24" ht="14.25" customHeight="1" thickTop="1">
      <c r="C617" s="44"/>
      <c r="D617" s="38" t="s">
        <v>22</v>
      </c>
      <c r="E617" s="39" t="str">
        <f ca="1">IFERROR(IF(E614-E615=0,"",E614-E615),"")</f>
        <v/>
      </c>
      <c r="F617" s="39" t="str">
        <f t="shared" ref="F617:L617" ca="1" si="443">IFERROR(IF(F614-F615=0,"",F614-F615),"")</f>
        <v/>
      </c>
      <c r="G617" s="39" t="str">
        <f t="shared" ca="1" si="443"/>
        <v/>
      </c>
      <c r="H617" s="39" t="str">
        <f t="shared" ca="1" si="443"/>
        <v/>
      </c>
      <c r="I617" s="39" t="str">
        <f t="shared" ca="1" si="443"/>
        <v/>
      </c>
      <c r="J617" s="39" t="str">
        <f t="shared" ca="1" si="443"/>
        <v/>
      </c>
      <c r="K617" s="39" t="str">
        <f t="shared" ca="1" si="443"/>
        <v/>
      </c>
      <c r="L617" s="121" t="str">
        <f t="shared" ca="1" si="443"/>
        <v/>
      </c>
      <c r="M617" s="39" t="str">
        <f ca="1">IF(E617="","",SUM(E617:L617))</f>
        <v/>
      </c>
      <c r="Q617" s="56" t="str">
        <f ca="1">Q614&amp;Q615</f>
        <v/>
      </c>
      <c r="R617" s="56" t="str">
        <f t="shared" ref="R617:X617" ca="1" si="444">R614&amp;R615</f>
        <v/>
      </c>
      <c r="S617" s="56" t="str">
        <f t="shared" ca="1" si="444"/>
        <v/>
      </c>
      <c r="T617" s="56" t="str">
        <f t="shared" ca="1" si="444"/>
        <v/>
      </c>
      <c r="U617" s="56" t="str">
        <f t="shared" ca="1" si="444"/>
        <v/>
      </c>
      <c r="V617" s="56" t="str">
        <f t="shared" ca="1" si="444"/>
        <v/>
      </c>
      <c r="W617" s="56" t="str">
        <f t="shared" ca="1" si="444"/>
        <v/>
      </c>
      <c r="X617" s="56" t="str">
        <f t="shared" ca="1" si="444"/>
        <v/>
      </c>
    </row>
    <row r="618" spans="2:24" ht="15" thickBot="1">
      <c r="B618" s="32"/>
      <c r="C618" s="32"/>
      <c r="D618" s="32"/>
      <c r="E618" s="32"/>
      <c r="F618" s="32"/>
      <c r="G618" s="32"/>
      <c r="H618" s="32"/>
      <c r="I618" s="32"/>
      <c r="J618" s="32"/>
      <c r="K618" s="32"/>
      <c r="L618" s="32"/>
      <c r="M618" s="32"/>
    </row>
    <row r="619" spans="2:24">
      <c r="Q619" s="1" t="s">
        <v>88</v>
      </c>
      <c r="R619" s="1" t="s">
        <v>89</v>
      </c>
      <c r="S619" s="1" t="s">
        <v>90</v>
      </c>
    </row>
    <row r="620" spans="2:24" ht="14.25" customHeight="1">
      <c r="B620" s="45">
        <f>B605+1</f>
        <v>42</v>
      </c>
      <c r="C620" s="35" t="str">
        <f>HYPERLINK("#日誌"&amp;B620&amp;"!B10","日誌"&amp;B620)</f>
        <v>日誌42</v>
      </c>
      <c r="D620" s="127" t="s">
        <v>106</v>
      </c>
      <c r="E620" s="130"/>
      <c r="F620" s="127" t="s">
        <v>73</v>
      </c>
      <c r="G620" s="52"/>
      <c r="H620" s="127" t="s">
        <v>83</v>
      </c>
      <c r="I620" s="25"/>
      <c r="J620" s="127" t="s">
        <v>15</v>
      </c>
      <c r="K620" s="25"/>
      <c r="M620" s="54" t="str">
        <f>HYPERLINK("#①人件費!C"&amp;9*B620,"経費支出管理表へ")</f>
        <v>経費支出管理表へ</v>
      </c>
      <c r="O620" s="125" t="str">
        <f>IF(AND(G620="健保等級適用者以外の者（Ｂ）",OR(I620="日額",I620="時給")),"健保等級適用者以外の者（Ｂ）かつ給与形態が「"&amp;I620&amp;"」の場合、等級単価を適用しません。補助金事務局へお問い合わせ頂き、個別単価を適用してください。","")</f>
        <v/>
      </c>
      <c r="Q620" s="1" t="str">
        <f>IF(G620="","×","○")</f>
        <v>×</v>
      </c>
      <c r="R620" s="1" t="str">
        <f>IF(G620="健保等級適用者（Ａ）","○",IF(AND(G620="健保等級適用者以外の者（Ｂ）",I620=""),"×",IF(OR(I620="年額",I620="月額"),"○","")))</f>
        <v/>
      </c>
      <c r="S620" s="1" t="str">
        <f>IF(AND(G620="健保等級適用者（Ａ）",K620=""),"×","○")</f>
        <v>○</v>
      </c>
    </row>
    <row r="621" spans="2:24" ht="14.25" customHeight="1">
      <c r="C621" s="95"/>
      <c r="D621" s="94"/>
      <c r="F621" s="127" t="s">
        <v>115</v>
      </c>
      <c r="G621" s="25"/>
      <c r="H621" s="127" t="s">
        <v>116</v>
      </c>
      <c r="I621" s="25"/>
    </row>
    <row r="622" spans="2:24" ht="7.5" customHeight="1">
      <c r="C622" s="26"/>
      <c r="D622" s="26"/>
      <c r="E622" s="26"/>
      <c r="F622" s="26"/>
      <c r="G622" s="34" t="e">
        <f>VLOOKUP(G621,リスト!F:G,2,FALSE)</f>
        <v>#N/A</v>
      </c>
      <c r="H622" s="26"/>
      <c r="I622" s="34"/>
      <c r="J622" s="26"/>
      <c r="K622" s="26"/>
      <c r="L622" s="26"/>
      <c r="M622" s="26"/>
    </row>
    <row r="623" spans="2:24" ht="14.25" customHeight="1">
      <c r="C623" s="40"/>
      <c r="D623" s="111"/>
      <c r="E623" s="112" t="s">
        <v>42</v>
      </c>
      <c r="F623" s="112" t="s">
        <v>43</v>
      </c>
      <c r="G623" s="112" t="s">
        <v>44</v>
      </c>
      <c r="H623" s="112" t="s">
        <v>45</v>
      </c>
      <c r="I623" s="112" t="s">
        <v>46</v>
      </c>
      <c r="J623" s="112" t="s">
        <v>47</v>
      </c>
      <c r="K623" s="112" t="s">
        <v>48</v>
      </c>
      <c r="L623" s="112" t="s">
        <v>49</v>
      </c>
      <c r="M623" s="113" t="s">
        <v>11</v>
      </c>
      <c r="Q623" s="112" t="s">
        <v>42</v>
      </c>
      <c r="R623" s="112" t="s">
        <v>43</v>
      </c>
      <c r="S623" s="112" t="s">
        <v>44</v>
      </c>
      <c r="T623" s="112" t="s">
        <v>45</v>
      </c>
      <c r="U623" s="112" t="s">
        <v>46</v>
      </c>
      <c r="V623" s="112" t="s">
        <v>47</v>
      </c>
      <c r="W623" s="112" t="s">
        <v>48</v>
      </c>
      <c r="X623" s="112" t="s">
        <v>49</v>
      </c>
    </row>
    <row r="624" spans="2:24" ht="14.25" customHeight="1">
      <c r="C624" s="27" t="s">
        <v>17</v>
      </c>
      <c r="D624" s="28"/>
      <c r="E624" s="29" cm="1">
        <f t="array" aca="1" ref="E624" ca="1">IF(INDIRECT(C620&amp;"!$E$41")=0,"",COUNT(INDIRECT(C620&amp;"!$E$10:$E$40")))</f>
        <v>0</v>
      </c>
      <c r="F624" s="29" cm="1">
        <f t="array" aca="1" ref="F624" ca="1">IF(INDIRECT(C620&amp;"!$E$76")=0,"",COUNT(INDIRECT(C620&amp;"!$E$45:$E$75")))</f>
        <v>0</v>
      </c>
      <c r="G624" s="29" cm="1">
        <f t="array" aca="1" ref="G624" ca="1">IF(INDIRECT(C620&amp;"!$E$111")=0,"",COUNT(INDIRECT(C620&amp;"!$E$80:$E$110")))</f>
        <v>0</v>
      </c>
      <c r="H624" s="29" cm="1">
        <f t="array" aca="1" ref="H624" ca="1">IF(INDIRECT(C620&amp;"!$E$146")=0,"",COUNT(INDIRECT(C620&amp;"!$E$115:$E$145")))</f>
        <v>0</v>
      </c>
      <c r="I624" s="29" cm="1">
        <f t="array" aca="1" ref="I624" ca="1">IF(INDIRECT(C620&amp;"!$E$181")=0,"",COUNT(INDIRECT(C620&amp;"!$E$150:$E$180")))</f>
        <v>0</v>
      </c>
      <c r="J624" s="29" cm="1">
        <f t="array" aca="1" ref="J624" ca="1">IF(INDIRECT(C620&amp;"!$E$216")=0,"",COUNT(INDIRECT(C620&amp;"!$E$185:$E$215")))</f>
        <v>0</v>
      </c>
      <c r="K624" s="29" cm="1">
        <f t="array" aca="1" ref="K624" ca="1">IF(INDIRECT(C620&amp;"!$E$251")=0,"",COUNT(INDIRECT(C620&amp;"!$E$220:$E$250")))</f>
        <v>0</v>
      </c>
      <c r="L624" s="116" cm="1">
        <f t="array" aca="1" ref="L624" ca="1">IF(INDIRECT(C620&amp;"!$E$286")=0,"",COUNT(INDIRECT(C620&amp;"!$E$255:$E$285")))</f>
        <v>0</v>
      </c>
      <c r="M624" s="29">
        <f ca="1">IF($E$9="","",SUM($E624:$L624))</f>
        <v>0</v>
      </c>
      <c r="O624" s="132" t="s">
        <v>145</v>
      </c>
      <c r="Q624" s="55" t="e" cm="1" vm="1">
        <f t="array" aca="1" ref="Q624" ca="1">INDIRECT(C620&amp;"!A" &amp; MIN(_xlfn._xlws.FILTER(ROW(INDIRECT(C620&amp;"!$B$10:$B$40")),INDIRECT(C620&amp;"!$B$10:$B$40")&lt;&gt;"")))</f>
        <v>#VALUE!</v>
      </c>
      <c r="R624" s="55" t="e" cm="1" vm="1">
        <f t="array" aca="1" ref="R624" ca="1">INDIRECT(C620&amp;"!A"&amp;MIN(_xlfn._xlws.FILTER(ROW(INDIRECT(C620&amp;"!$B$45:$B$75")),INDIRECT(C620&amp;"!$B$45:$B$75")&lt;&gt;"")))</f>
        <v>#VALUE!</v>
      </c>
      <c r="S624" s="55" t="e" cm="1" vm="1">
        <f t="array" aca="1" ref="S624" ca="1">INDIRECT(C620&amp;"!A"&amp;MIN(_xlfn._xlws.FILTER(ROW(INDIRECT(C620&amp;"!$B$80:$B$110")),INDIRECT(C620&amp;"!$B$80:$B$110")&lt;&gt;"")))</f>
        <v>#VALUE!</v>
      </c>
      <c r="T624" s="55" t="e" cm="1" vm="1">
        <f t="array" aca="1" ref="T624" ca="1">INDIRECT(C620&amp;"!A" &amp; MIN(_xlfn._xlws.FILTER(ROW(INDIRECT(C620&amp;"!$B$115:$B$145")),INDIRECT(C620&amp;"!$B$115:$B$145")&lt;&gt;"")))</f>
        <v>#VALUE!</v>
      </c>
      <c r="U624" s="55" t="e" cm="1" vm="1">
        <f t="array" aca="1" ref="U624" ca="1">INDIRECT(C620&amp;"!A" &amp; MIN(_xlfn._xlws.FILTER(ROW(INDIRECT(C620&amp;"!$B$150:$B$180")),INDIRECT(C620&amp;"!$B$150:$B$180")&lt;&gt;"")))</f>
        <v>#VALUE!</v>
      </c>
      <c r="V624" s="55" t="e" cm="1" vm="1">
        <f t="array" aca="1" ref="V624" ca="1">INDIRECT(C620&amp;"!A" &amp; MIN(_xlfn._xlws.FILTER(ROW(INDIRECT(C620&amp;"!$B$185:$B$215")),INDIRECT(C620&amp;"!$B$185:$B$215")&lt;&gt;"")))</f>
        <v>#VALUE!</v>
      </c>
      <c r="W624" s="55" t="e" cm="1" vm="1">
        <f t="array" aca="1" ref="W624" ca="1">INDIRECT(C620&amp;"!A" &amp; MIN(_xlfn._xlws.FILTER(ROW(INDIRECT(C620&amp;"!$B$220:$B$250")),INDIRECT(C620&amp;"!$B$220:$B$250")&lt;&gt;"")))</f>
        <v>#VALUE!</v>
      </c>
      <c r="X624" s="55" t="e" cm="1" vm="1">
        <f t="array" aca="1" ref="X624" ca="1">INDIRECT(C620&amp;"!A" &amp; MIN(_xlfn._xlws.FILTER(ROW(INDIRECT(C620&amp;"!$B$255:$B$285")),INDIRECT(C620&amp;"!$B$255:$B$285")&lt;&gt;"")))</f>
        <v>#VALUE!</v>
      </c>
    </row>
    <row r="625" spans="2:24" ht="14.25" customHeight="1">
      <c r="C625" s="36" t="s">
        <v>18</v>
      </c>
      <c r="D625" s="30" t="str">
        <f>IF(G620="健保等級適用者（Ａ）","報酬月額","月給")</f>
        <v>月給</v>
      </c>
      <c r="E625" s="24"/>
      <c r="F625" s="24"/>
      <c r="G625" s="24"/>
      <c r="H625" s="24"/>
      <c r="I625" s="24"/>
      <c r="J625" s="24"/>
      <c r="K625" s="24"/>
      <c r="L625" s="117"/>
      <c r="M625" s="122"/>
    </row>
    <row r="626" spans="2:24" ht="14.25" customHeight="1">
      <c r="C626" s="42"/>
      <c r="D626" s="30" t="s">
        <v>68</v>
      </c>
      <c r="E626" s="75" t="str">
        <f ca="1">IF(E627="","",IF(G620="健保等級適用者（Ａ）",IF(K620="年1～3回",MATCH(E627,等級単価一覧!G:G,0),MATCH(E627,等級単価一覧!F:F,0)),MATCH(E627,等級単価一覧!L:L,0))-10)</f>
        <v/>
      </c>
      <c r="F626" s="75" t="str">
        <f ca="1">IF(F627="","",IF(G620="健保等級適用者（Ａ）",IF(K620="年1～3回",MATCH(F627,等級単価一覧!G:G,0),MATCH(F627,等級単価一覧!F:F,0)),MATCH(F627,等級単価一覧!L:L,0))-10)</f>
        <v/>
      </c>
      <c r="G626" s="75" t="str">
        <f ca="1">IF(G627="","",IF(G620="健保等級適用者（Ａ）",IF(K620="年1～3回",MATCH(G627,等級単価一覧!G:G,0),MATCH(G627,等級単価一覧!F:F,0)),MATCH(G627,等級単価一覧!L:L,0))-10)</f>
        <v/>
      </c>
      <c r="H626" s="75" t="str">
        <f ca="1">IF(H627="","",IF(G620="健保等級適用者（Ａ）",IF(K620="年1～3回",MATCH(H627,等級単価一覧!G:G,0),MATCH(H627,等級単価一覧!F:F,0)),MATCH(H627,等級単価一覧!L:L,0))-10)</f>
        <v/>
      </c>
      <c r="I626" s="75" t="str">
        <f ca="1">IF(I627="","",IF(G620="健保等級適用者（Ａ）",IF(K620="年1～3回",MATCH(I627,等級単価一覧!G:G,0),MATCH(I627,等級単価一覧!F:F,0)),MATCH(I627,等級単価一覧!L:L,0))-10)</f>
        <v/>
      </c>
      <c r="J626" s="75" t="str">
        <f ca="1">IF(J627="","",IF(G620="健保等級適用者（Ａ）",IF(K620="年1～3回",MATCH(J627,等級単価一覧!G:G,0),MATCH(J627,等級単価一覧!F:F,0)),MATCH(J627,等級単価一覧!L:L,0))-10)</f>
        <v/>
      </c>
      <c r="K626" s="75" t="str">
        <f ca="1">IF(K627="","",IF(G620="健保等級適用者（Ａ）",IF(K620="年1～3回",MATCH(K627,等級単価一覧!G:G,0),MATCH(K627,等級単価一覧!F:F,0)),MATCH(K627,等級単価一覧!L:L,0))-10)</f>
        <v/>
      </c>
      <c r="L626" s="118" t="str">
        <f ca="1">IF(L627="","",IF(G620="健保等級適用者（Ａ）",IF(K620="年1～3回",MATCH(L627,等級単価一覧!G:G,0),MATCH(L627,等級単価一覧!F:F,0)),MATCH(L627,等級単価一覧!L:L,0))-10)</f>
        <v/>
      </c>
      <c r="M626" s="122"/>
    </row>
    <row r="627" spans="2:24" ht="14.25" customHeight="1">
      <c r="C627" s="42"/>
      <c r="D627" s="23" t="s">
        <v>20</v>
      </c>
      <c r="E627" s="41" t="str" cm="1">
        <f t="array" aca="1" ref="E627" ca="1">IF(AND(Q620="○",R620="○",S620="○"),IFERROR(IF(G620="健保等級適用者（Ａ）",IF(K620="年1～3回",VLOOKUP(E625,等級単価一覧!$B$11:$G$60,6,FALSE),VLOOKUP(E625,等級単価一覧!$B$11:$G$60,5,FALSE)),INDIRECT("等級単価一覧!L"&amp;MATCH(MAX(_xlfn._xlws.FILTER(等級単価一覧!$H$11:$H$60,等級単価一覧!$H$11:$H$60&lt;=E625)),等級単価一覧!H:H,0))),""),"")</f>
        <v/>
      </c>
      <c r="F627" s="41" t="str" cm="1">
        <f t="array" aca="1" ref="F627" ca="1">IF(AND(Q620="○",R620="○",S620="○"),IFERROR(IF(G620="健保等級適用者（Ａ）",IF(K620="年1～3回",VLOOKUP(F625,等級単価一覧!$B$11:$G$60,6,FALSE),VLOOKUP(F625,等級単価一覧!$B$11:$G$60,5,FALSE)),INDIRECT("等級単価一覧!L"&amp;MATCH(MAX(_xlfn._xlws.FILTER(等級単価一覧!$H$11:$H$60,等級単価一覧!$H$11:$H$60&lt;=F625)),等級単価一覧!H:H,0))),""),"")</f>
        <v/>
      </c>
      <c r="G627" s="41" t="str" cm="1">
        <f t="array" aca="1" ref="G627" ca="1">IF(AND(Q620="○",R620="○",S620="○"),IFERROR(IF(G620="健保等級適用者（Ａ）",IF(K620="年1～3回",VLOOKUP(G625,等級単価一覧!$B$11:$G$60,6,FALSE),VLOOKUP(G625,等級単価一覧!$B$11:$G$60,5,FALSE)),INDIRECT("等級単価一覧!L"&amp;MATCH(MAX(_xlfn._xlws.FILTER(等級単価一覧!$H$11:$H$60,等級単価一覧!$H$11:$H$60&lt;=G625)),等級単価一覧!H:H,0))),""),"")</f>
        <v/>
      </c>
      <c r="H627" s="41" t="str" cm="1">
        <f t="array" aca="1" ref="H627" ca="1">IF(AND(Q620="○",R620="○",S620="○"),IFERROR(IF(G620="健保等級適用者（Ａ）",IF(K620="年1～3回",VLOOKUP(H625,等級単価一覧!$B$11:$G$60,6,FALSE),VLOOKUP(H625,等級単価一覧!$B$11:$G$60,5,FALSE)),INDIRECT("等級単価一覧!L"&amp;MATCH(MAX(_xlfn._xlws.FILTER(等級単価一覧!$H$11:$H$60,等級単価一覧!$H$11:$H$60&lt;=H625)),等級単価一覧!H:H,0))),""),"")</f>
        <v/>
      </c>
      <c r="I627" s="41" t="str" cm="1">
        <f t="array" aca="1" ref="I627" ca="1">IF(AND(Q620="○",R620="○",S620="○"),IFERROR(IF(G620="健保等級適用者（Ａ）",IF(K620="年1～3回",VLOOKUP(I625,等級単価一覧!$B$11:$G$60,6,FALSE),VLOOKUP(I625,等級単価一覧!$B$11:$G$60,5,FALSE)),INDIRECT("等級単価一覧!L"&amp;MATCH(MAX(_xlfn._xlws.FILTER(等級単価一覧!$H$11:$H$60,等級単価一覧!$H$11:$H$60&lt;=I625)),等級単価一覧!H:H,0))),""),"")</f>
        <v/>
      </c>
      <c r="J627" s="41" t="str" cm="1">
        <f t="array" aca="1" ref="J627" ca="1">IF(AND(Q620="○",R620="○",S620="○"),IFERROR(IF(G620="健保等級適用者（Ａ）",IF(K620="年1～3回",VLOOKUP(J625,等級単価一覧!$B$11:$G$60,6,FALSE),VLOOKUP(J625,等級単価一覧!$B$11:$G$60,5,FALSE)),INDIRECT("等級単価一覧!L"&amp;MATCH(MAX(_xlfn._xlws.FILTER(等級単価一覧!$H$11:$H$60,等級単価一覧!$H$11:$H$60&lt;=J625)),等級単価一覧!H:H,0))),""),"")</f>
        <v/>
      </c>
      <c r="K627" s="41" t="str" cm="1">
        <f t="array" aca="1" ref="K627" ca="1">IF(AND(Q620="○",R620="○",S620="○"),IFERROR(IF(G620="健保等級適用者（Ａ）",IF(K620="年1～3回",VLOOKUP(K625,等級単価一覧!$B$11:$G$60,6,FALSE),VLOOKUP(K625,等級単価一覧!$B$11:$G$60,5,FALSE)),INDIRECT("等級単価一覧!L"&amp;MATCH(MAX(_xlfn._xlws.FILTER(等級単価一覧!$H$11:$H$60,等級単価一覧!$H$11:$H$60&lt;=K625)),等級単価一覧!H:H,0))),""),"")</f>
        <v/>
      </c>
      <c r="L627" s="119" t="str" cm="1">
        <f t="array" aca="1" ref="L627" ca="1">IF(AND(Q620="○",R620="○",S620="○"),IFERROR(IF(G620="健保等級適用者（Ａ）",IF(K620="年1～3回",VLOOKUP(L625,等級単価一覧!$B$11:$G$60,6,FALSE),VLOOKUP(L625,等級単価一覧!$B$11:$G$60,5,FALSE)),INDIRECT("等級単価一覧!L"&amp;MATCH(MAX(_xlfn._xlws.FILTER(等級単価一覧!$H$11:$H$60,等級単価一覧!$H$11:$H$60&lt;=L625)),等級単価一覧!H:H,0))),""),"")</f>
        <v/>
      </c>
      <c r="M627" s="122"/>
    </row>
    <row r="628" spans="2:24" ht="14.25" customHeight="1">
      <c r="C628" s="43"/>
      <c r="D628" s="36" t="s">
        <v>21</v>
      </c>
      <c r="E628" s="37" t="str" cm="1">
        <f t="array" aca="1" ref="E628" ca="1">IF(INDIRECT(C620&amp;"!$E$41")=0,"",INDIRECT(C620&amp;"!$E$41"))</f>
        <v/>
      </c>
      <c r="F628" s="37" t="str" cm="1">
        <f t="array" aca="1" ref="F628" ca="1">IF(INDIRECT(C620&amp;"!$E$76")=0,"",INDIRECT(C620&amp;"!$E$76"))</f>
        <v/>
      </c>
      <c r="G628" s="37" t="str" cm="1">
        <f t="array" aca="1" ref="G628" ca="1">IF(INDIRECT(C620&amp;"!$E$111")=0,"",INDIRECT(C620&amp;"!$E$111"))</f>
        <v/>
      </c>
      <c r="H628" s="37" t="str" cm="1">
        <f t="array" aca="1" ref="H628" ca="1">IF(INDIRECT(C620&amp;"!$E$146")=0,"",INDIRECT(C620&amp;"!$E$146"))</f>
        <v/>
      </c>
      <c r="I628" s="37" t="str" cm="1">
        <f t="array" aca="1" ref="I628" ca="1">IF(INDIRECT(C620&amp;"!$E$181")=0,"",INDIRECT(C620&amp;"!$E$181"))</f>
        <v/>
      </c>
      <c r="J628" s="37" t="str" cm="1">
        <f t="array" aca="1" ref="J628" ca="1">IF(INDIRECT(C620&amp;"!$E$216")=0,"",INDIRECT(C620&amp;"!$E$216"))</f>
        <v/>
      </c>
      <c r="K628" s="37" t="str" cm="1">
        <f t="array" aca="1" ref="K628" ca="1">IF(INDIRECT(C620&amp;"!$E$251")=0,"",INDIRECT(C620&amp;"!$E$251"))</f>
        <v/>
      </c>
      <c r="L628" s="120" t="str" cm="1">
        <f t="array" aca="1" ref="L628" ca="1">IF(INDIRECT(C620&amp;"!$E$286")=0,"",INDIRECT(C620&amp;"!$E$286"))</f>
        <v/>
      </c>
      <c r="M628" s="37" t="str">
        <f ca="1">IF(E628="","",SUM($E628:$L628))</f>
        <v/>
      </c>
    </row>
    <row r="629" spans="2:24" ht="14.25" customHeight="1">
      <c r="C629" s="43"/>
      <c r="D629" s="36" t="s">
        <v>91</v>
      </c>
      <c r="E629" s="53" t="str">
        <f ca="1">IF(OR(E627="",E628=""),"",ROUNDDOWN(E627*E628*24,0))</f>
        <v/>
      </c>
      <c r="F629" s="53" t="str">
        <f t="shared" ref="F629:L629" ca="1" si="445">IF(OR(F627="",F628=""),"",ROUNDDOWN(F627*F628*24,0))</f>
        <v/>
      </c>
      <c r="G629" s="53" t="str">
        <f t="shared" ca="1" si="445"/>
        <v/>
      </c>
      <c r="H629" s="53" t="str">
        <f t="shared" ca="1" si="445"/>
        <v/>
      </c>
      <c r="I629" s="53" t="str">
        <f t="shared" ca="1" si="445"/>
        <v/>
      </c>
      <c r="J629" s="53" t="str">
        <f t="shared" ca="1" si="445"/>
        <v/>
      </c>
      <c r="K629" s="53" t="str">
        <f t="shared" ca="1" si="445"/>
        <v/>
      </c>
      <c r="L629" s="53" t="str">
        <f t="shared" ca="1" si="445"/>
        <v/>
      </c>
      <c r="M629" s="123">
        <f ca="1">SUM(E629:L629)</f>
        <v>0</v>
      </c>
      <c r="Q629" s="26" t="str">
        <f t="shared" ref="Q629" ca="1" si="446">IF(OR(E627="",E628=""),"", TEXT(E627,"#,###円") &amp; "×" &amp; TEXT(E628,"[h]:mm時間;@") &amp; "=" &amp; TEXT(E629,"#,###円"))</f>
        <v/>
      </c>
      <c r="R629" s="26" t="str">
        <f t="shared" ref="R629" ca="1" si="447">IF(OR(F627="",F628=""),"", TEXT(F627,"#,###円") &amp; "×" &amp; TEXT(F628,"[h]:mm時間;@") &amp; "=" &amp; TEXT(F629,"#,###円"))</f>
        <v/>
      </c>
      <c r="S629" s="26" t="str">
        <f t="shared" ref="S629" ca="1" si="448">IF(OR(G627="",G628=""),"", TEXT(G627,"#,###円") &amp; "×" &amp; TEXT(G628,"[h]:mm時間;@") &amp; "=" &amp; TEXT(G629,"#,###円"))</f>
        <v/>
      </c>
      <c r="T629" s="26" t="str">
        <f t="shared" ref="T629" ca="1" si="449">IF(OR(H627="",H628=""),"", TEXT(H627,"#,###円") &amp; "×" &amp; TEXT(H628,"[h]:mm時間;@") &amp; "=" &amp; TEXT(H629,"#,###円"))</f>
        <v/>
      </c>
      <c r="U629" s="26" t="str">
        <f t="shared" ref="U629" ca="1" si="450">IF(OR(I627="",I628=""),"", TEXT(I627,"#,###円") &amp; "×" &amp; TEXT(I628,"[h]:mm時間;@") &amp; "=" &amp; TEXT(I629,"#,###円"))</f>
        <v/>
      </c>
      <c r="V629" s="26" t="str">
        <f t="shared" ref="V629" ca="1" si="451">IF(OR(J627="",J628=""),"", TEXT(J627,"#,###円") &amp; "×" &amp; TEXT(J628,"[h]:mm時間;@") &amp; "=" &amp; TEXT(J629,"#,###円"))</f>
        <v/>
      </c>
      <c r="W629" s="26" t="str">
        <f t="shared" ref="W629" ca="1" si="452">IF(OR(K627="",K628=""),"", TEXT(K627,"#,###円") &amp; "×" &amp; TEXT(K628,"[h]:mm時間;@") &amp; "=" &amp; TEXT(K629,"#,###円"))</f>
        <v/>
      </c>
      <c r="X629" s="26" t="str">
        <f ca="1">IF(OR(L627="",K628=""),"", TEXT(L627,"#,###円") &amp; "×" &amp; TEXT(L628,"[h]:mm時間;@") &amp; "=" &amp; TEXT(L629,"#,###円"))</f>
        <v/>
      </c>
    </row>
    <row r="630" spans="2:24" ht="14.25" customHeight="1">
      <c r="C630" s="36" t="s">
        <v>74</v>
      </c>
      <c r="D630" s="46" t="s">
        <v>75</v>
      </c>
      <c r="E630" s="47"/>
      <c r="F630" s="48"/>
      <c r="G630" s="48"/>
      <c r="H630" s="48"/>
      <c r="I630" s="48"/>
      <c r="J630" s="48"/>
      <c r="K630" s="48"/>
      <c r="L630" s="47"/>
      <c r="M630" s="124">
        <f>SUM(E630:L630)</f>
        <v>0</v>
      </c>
      <c r="Q630" s="26" t="str">
        <f t="shared" ref="Q630:X630" si="453">IF(E630="",""," / 自己負担：" &amp; TEXT(E630,"#,###円")) &amp; IF(E631="",""," ※" &amp;E631)</f>
        <v/>
      </c>
      <c r="R630" s="26" t="str">
        <f t="shared" si="453"/>
        <v/>
      </c>
      <c r="S630" s="26" t="str">
        <f t="shared" si="453"/>
        <v/>
      </c>
      <c r="T630" s="26" t="str">
        <f t="shared" si="453"/>
        <v/>
      </c>
      <c r="U630" s="26" t="str">
        <f t="shared" si="453"/>
        <v/>
      </c>
      <c r="V630" s="26" t="str">
        <f t="shared" si="453"/>
        <v/>
      </c>
      <c r="W630" s="26" t="str">
        <f t="shared" si="453"/>
        <v/>
      </c>
      <c r="X630" s="26" t="str">
        <f t="shared" si="453"/>
        <v/>
      </c>
    </row>
    <row r="631" spans="2:24" ht="34.5" customHeight="1" thickBot="1">
      <c r="C631" s="49" t="s">
        <v>76</v>
      </c>
      <c r="D631" s="50" t="s">
        <v>77</v>
      </c>
      <c r="E631" s="51"/>
      <c r="F631" s="51"/>
      <c r="G631" s="51"/>
      <c r="H631" s="51"/>
      <c r="I631" s="51"/>
      <c r="J631" s="51"/>
      <c r="K631" s="51"/>
      <c r="L631" s="51"/>
      <c r="M631" s="122"/>
      <c r="O631" s="1" t="s">
        <v>78</v>
      </c>
    </row>
    <row r="632" spans="2:24" ht="14.25" customHeight="1" thickTop="1">
      <c r="C632" s="44"/>
      <c r="D632" s="38" t="s">
        <v>22</v>
      </c>
      <c r="E632" s="39" t="str">
        <f ca="1">IFERROR(IF(E629-E630=0,"",E629-E630),"")</f>
        <v/>
      </c>
      <c r="F632" s="39" t="str">
        <f t="shared" ref="F632:L632" ca="1" si="454">IFERROR(IF(F629-F630=0,"",F629-F630),"")</f>
        <v/>
      </c>
      <c r="G632" s="39" t="str">
        <f t="shared" ca="1" si="454"/>
        <v/>
      </c>
      <c r="H632" s="39" t="str">
        <f t="shared" ca="1" si="454"/>
        <v/>
      </c>
      <c r="I632" s="39" t="str">
        <f t="shared" ca="1" si="454"/>
        <v/>
      </c>
      <c r="J632" s="39" t="str">
        <f t="shared" ca="1" si="454"/>
        <v/>
      </c>
      <c r="K632" s="39" t="str">
        <f t="shared" ca="1" si="454"/>
        <v/>
      </c>
      <c r="L632" s="121" t="str">
        <f t="shared" ca="1" si="454"/>
        <v/>
      </c>
      <c r="M632" s="39" t="str">
        <f ca="1">IF(E632="","",SUM(E632:L632))</f>
        <v/>
      </c>
      <c r="Q632" s="56" t="str">
        <f ca="1">Q629&amp;Q630</f>
        <v/>
      </c>
      <c r="R632" s="56" t="str">
        <f t="shared" ref="R632:X632" ca="1" si="455">R629&amp;R630</f>
        <v/>
      </c>
      <c r="S632" s="56" t="str">
        <f t="shared" ca="1" si="455"/>
        <v/>
      </c>
      <c r="T632" s="56" t="str">
        <f t="shared" ca="1" si="455"/>
        <v/>
      </c>
      <c r="U632" s="56" t="str">
        <f t="shared" ca="1" si="455"/>
        <v/>
      </c>
      <c r="V632" s="56" t="str">
        <f t="shared" ca="1" si="455"/>
        <v/>
      </c>
      <c r="W632" s="56" t="str">
        <f t="shared" ca="1" si="455"/>
        <v/>
      </c>
      <c r="X632" s="56" t="str">
        <f t="shared" ca="1" si="455"/>
        <v/>
      </c>
    </row>
    <row r="633" spans="2:24" ht="15" thickBot="1">
      <c r="B633" s="32"/>
      <c r="C633" s="32"/>
      <c r="D633" s="32"/>
      <c r="E633" s="32"/>
      <c r="F633" s="32"/>
      <c r="G633" s="32"/>
      <c r="H633" s="32"/>
      <c r="I633" s="32"/>
      <c r="J633" s="32"/>
      <c r="K633" s="32"/>
      <c r="L633" s="32"/>
      <c r="M633" s="32"/>
    </row>
    <row r="634" spans="2:24">
      <c r="Q634" s="1" t="s">
        <v>88</v>
      </c>
      <c r="R634" s="1" t="s">
        <v>89</v>
      </c>
      <c r="S634" s="1" t="s">
        <v>90</v>
      </c>
    </row>
    <row r="635" spans="2:24" ht="14.25" customHeight="1">
      <c r="B635" s="45">
        <f>B620+1</f>
        <v>43</v>
      </c>
      <c r="C635" s="35" t="str">
        <f>HYPERLINK("#日誌"&amp;B635&amp;"!B10","日誌"&amp;B635)</f>
        <v>日誌43</v>
      </c>
      <c r="D635" s="127" t="s">
        <v>106</v>
      </c>
      <c r="E635" s="130"/>
      <c r="F635" s="127" t="s">
        <v>73</v>
      </c>
      <c r="G635" s="52"/>
      <c r="H635" s="127" t="s">
        <v>83</v>
      </c>
      <c r="I635" s="25"/>
      <c r="J635" s="127" t="s">
        <v>15</v>
      </c>
      <c r="K635" s="25"/>
      <c r="M635" s="54" t="str">
        <f>HYPERLINK("#①人件費!C"&amp;9*B635,"経費支出管理表へ")</f>
        <v>経費支出管理表へ</v>
      </c>
      <c r="O635" s="125" t="str">
        <f>IF(AND(G635="健保等級適用者以外の者（Ｂ）",OR(I635="日額",I635="時給")),"健保等級適用者以外の者（Ｂ）かつ給与形態が「"&amp;I635&amp;"」の場合、等級単価を適用しません。補助金事務局へお問い合わせ頂き、個別単価を適用してください。","")</f>
        <v/>
      </c>
      <c r="Q635" s="1" t="str">
        <f>IF(G635="","×","○")</f>
        <v>×</v>
      </c>
      <c r="R635" s="1" t="str">
        <f>IF(G635="健保等級適用者（Ａ）","○",IF(AND(G635="健保等級適用者以外の者（Ｂ）",I635=""),"×",IF(OR(I635="年額",I635="月額"),"○","")))</f>
        <v/>
      </c>
      <c r="S635" s="1" t="str">
        <f>IF(AND(G635="健保等級適用者（Ａ）",K635=""),"×","○")</f>
        <v>○</v>
      </c>
    </row>
    <row r="636" spans="2:24" ht="14.25" customHeight="1">
      <c r="C636" s="95"/>
      <c r="D636" s="94"/>
      <c r="F636" s="127" t="s">
        <v>115</v>
      </c>
      <c r="G636" s="25"/>
      <c r="H636" s="127" t="s">
        <v>116</v>
      </c>
      <c r="I636" s="25"/>
    </row>
    <row r="637" spans="2:24" ht="7.5" customHeight="1">
      <c r="C637" s="26"/>
      <c r="D637" s="26"/>
      <c r="E637" s="26"/>
      <c r="F637" s="26"/>
      <c r="G637" s="34" t="e">
        <f>VLOOKUP(G636,リスト!F:G,2,FALSE)</f>
        <v>#N/A</v>
      </c>
      <c r="H637" s="26"/>
      <c r="I637" s="34"/>
      <c r="J637" s="26"/>
      <c r="K637" s="26"/>
      <c r="L637" s="26"/>
      <c r="M637" s="26"/>
    </row>
    <row r="638" spans="2:24" ht="14.25" customHeight="1">
      <c r="C638" s="40"/>
      <c r="D638" s="111"/>
      <c r="E638" s="112" t="s">
        <v>42</v>
      </c>
      <c r="F638" s="112" t="s">
        <v>43</v>
      </c>
      <c r="G638" s="112" t="s">
        <v>44</v>
      </c>
      <c r="H638" s="112" t="s">
        <v>45</v>
      </c>
      <c r="I638" s="112" t="s">
        <v>46</v>
      </c>
      <c r="J638" s="112" t="s">
        <v>47</v>
      </c>
      <c r="K638" s="112" t="s">
        <v>48</v>
      </c>
      <c r="L638" s="112" t="s">
        <v>49</v>
      </c>
      <c r="M638" s="113" t="s">
        <v>11</v>
      </c>
      <c r="Q638" s="112" t="s">
        <v>42</v>
      </c>
      <c r="R638" s="112" t="s">
        <v>43</v>
      </c>
      <c r="S638" s="112" t="s">
        <v>44</v>
      </c>
      <c r="T638" s="112" t="s">
        <v>45</v>
      </c>
      <c r="U638" s="112" t="s">
        <v>46</v>
      </c>
      <c r="V638" s="112" t="s">
        <v>47</v>
      </c>
      <c r="W638" s="112" t="s">
        <v>48</v>
      </c>
      <c r="X638" s="112" t="s">
        <v>49</v>
      </c>
    </row>
    <row r="639" spans="2:24" ht="14.25" customHeight="1">
      <c r="C639" s="27" t="s">
        <v>17</v>
      </c>
      <c r="D639" s="28"/>
      <c r="E639" s="29" cm="1">
        <f t="array" aca="1" ref="E639" ca="1">IF(INDIRECT(C635&amp;"!$E$41")=0,"",COUNT(INDIRECT(C635&amp;"!$E$10:$E$40")))</f>
        <v>0</v>
      </c>
      <c r="F639" s="29" cm="1">
        <f t="array" aca="1" ref="F639" ca="1">IF(INDIRECT(C635&amp;"!$E$76")=0,"",COUNT(INDIRECT(C635&amp;"!$E$45:$E$75")))</f>
        <v>0</v>
      </c>
      <c r="G639" s="29" cm="1">
        <f t="array" aca="1" ref="G639" ca="1">IF(INDIRECT(C635&amp;"!$E$111")=0,"",COUNT(INDIRECT(C635&amp;"!$E$80:$E$110")))</f>
        <v>0</v>
      </c>
      <c r="H639" s="29" cm="1">
        <f t="array" aca="1" ref="H639" ca="1">IF(INDIRECT(C635&amp;"!$E$146")=0,"",COUNT(INDIRECT(C635&amp;"!$E$115:$E$145")))</f>
        <v>0</v>
      </c>
      <c r="I639" s="29" cm="1">
        <f t="array" aca="1" ref="I639" ca="1">IF(INDIRECT(C635&amp;"!$E$181")=0,"",COUNT(INDIRECT(C635&amp;"!$E$150:$E$180")))</f>
        <v>0</v>
      </c>
      <c r="J639" s="29" cm="1">
        <f t="array" aca="1" ref="J639" ca="1">IF(INDIRECT(C635&amp;"!$E$216")=0,"",COUNT(INDIRECT(C635&amp;"!$E$185:$E$215")))</f>
        <v>0</v>
      </c>
      <c r="K639" s="29" cm="1">
        <f t="array" aca="1" ref="K639" ca="1">IF(INDIRECT(C635&amp;"!$E$251")=0,"",COUNT(INDIRECT(C635&amp;"!$E$220:$E$250")))</f>
        <v>0</v>
      </c>
      <c r="L639" s="116" cm="1">
        <f t="array" aca="1" ref="L639" ca="1">IF(INDIRECT(C635&amp;"!$E$286")=0,"",COUNT(INDIRECT(C635&amp;"!$E$255:$E$285")))</f>
        <v>0</v>
      </c>
      <c r="M639" s="29">
        <f ca="1">IF($E$9="","",SUM($E639:$L639))</f>
        <v>0</v>
      </c>
      <c r="O639" s="132" t="s">
        <v>145</v>
      </c>
      <c r="Q639" s="55" t="e" cm="1" vm="1">
        <f t="array" aca="1" ref="Q639" ca="1">INDIRECT(C635&amp;"!A" &amp; MIN(_xlfn._xlws.FILTER(ROW(INDIRECT(C635&amp;"!$B$10:$B$40")),INDIRECT(C635&amp;"!$B$10:$B$40")&lt;&gt;"")))</f>
        <v>#VALUE!</v>
      </c>
      <c r="R639" s="55" t="e" cm="1" vm="1">
        <f t="array" aca="1" ref="R639" ca="1">INDIRECT(C635&amp;"!A"&amp;MIN(_xlfn._xlws.FILTER(ROW(INDIRECT(C635&amp;"!$B$45:$B$75")),INDIRECT(C635&amp;"!$B$45:$B$75")&lt;&gt;"")))</f>
        <v>#VALUE!</v>
      </c>
      <c r="S639" s="55" t="e" cm="1" vm="1">
        <f t="array" aca="1" ref="S639" ca="1">INDIRECT(C635&amp;"!A"&amp;MIN(_xlfn._xlws.FILTER(ROW(INDIRECT(C635&amp;"!$B$80:$B$110")),INDIRECT(C635&amp;"!$B$80:$B$110")&lt;&gt;"")))</f>
        <v>#VALUE!</v>
      </c>
      <c r="T639" s="55" t="e" cm="1" vm="1">
        <f t="array" aca="1" ref="T639" ca="1">INDIRECT(C635&amp;"!A" &amp; MIN(_xlfn._xlws.FILTER(ROW(INDIRECT(C635&amp;"!$B$115:$B$145")),INDIRECT(C635&amp;"!$B$115:$B$145")&lt;&gt;"")))</f>
        <v>#VALUE!</v>
      </c>
      <c r="U639" s="55" t="e" cm="1" vm="1">
        <f t="array" aca="1" ref="U639" ca="1">INDIRECT(C635&amp;"!A" &amp; MIN(_xlfn._xlws.FILTER(ROW(INDIRECT(C635&amp;"!$B$150:$B$180")),INDIRECT(C635&amp;"!$B$150:$B$180")&lt;&gt;"")))</f>
        <v>#VALUE!</v>
      </c>
      <c r="V639" s="55" t="e" cm="1" vm="1">
        <f t="array" aca="1" ref="V639" ca="1">INDIRECT(C635&amp;"!A" &amp; MIN(_xlfn._xlws.FILTER(ROW(INDIRECT(C635&amp;"!$B$185:$B$215")),INDIRECT(C635&amp;"!$B$185:$B$215")&lt;&gt;"")))</f>
        <v>#VALUE!</v>
      </c>
      <c r="W639" s="55" t="e" cm="1" vm="1">
        <f t="array" aca="1" ref="W639" ca="1">INDIRECT(C635&amp;"!A" &amp; MIN(_xlfn._xlws.FILTER(ROW(INDIRECT(C635&amp;"!$B$220:$B$250")),INDIRECT(C635&amp;"!$B$220:$B$250")&lt;&gt;"")))</f>
        <v>#VALUE!</v>
      </c>
      <c r="X639" s="55" t="e" cm="1" vm="1">
        <f t="array" aca="1" ref="X639" ca="1">INDIRECT(C635&amp;"!A" &amp; MIN(_xlfn._xlws.FILTER(ROW(INDIRECT(C635&amp;"!$B$255:$B$285")),INDIRECT(C635&amp;"!$B$255:$B$285")&lt;&gt;"")))</f>
        <v>#VALUE!</v>
      </c>
    </row>
    <row r="640" spans="2:24" ht="14.25" customHeight="1">
      <c r="C640" s="36" t="s">
        <v>18</v>
      </c>
      <c r="D640" s="30" t="str">
        <f>IF(G635="健保等級適用者（Ａ）","報酬月額","月給")</f>
        <v>月給</v>
      </c>
      <c r="E640" s="24"/>
      <c r="F640" s="24"/>
      <c r="G640" s="24"/>
      <c r="H640" s="24"/>
      <c r="I640" s="24"/>
      <c r="J640" s="24"/>
      <c r="K640" s="24"/>
      <c r="L640" s="117"/>
      <c r="M640" s="122"/>
    </row>
    <row r="641" spans="2:24" ht="14.25" customHeight="1">
      <c r="C641" s="42"/>
      <c r="D641" s="30" t="s">
        <v>68</v>
      </c>
      <c r="E641" s="75" t="str">
        <f ca="1">IF(E642="","",IF(G635="健保等級適用者（Ａ）",IF(K635="年1～3回",MATCH(E642,等級単価一覧!G:G,0),MATCH(E642,等級単価一覧!F:F,0)),MATCH(E642,等級単価一覧!L:L,0))-10)</f>
        <v/>
      </c>
      <c r="F641" s="75" t="str">
        <f ca="1">IF(F642="","",IF(G635="健保等級適用者（Ａ）",IF(K635="年1～3回",MATCH(F642,等級単価一覧!G:G,0),MATCH(F642,等級単価一覧!F:F,0)),MATCH(F642,等級単価一覧!L:L,0))-10)</f>
        <v/>
      </c>
      <c r="G641" s="75" t="str">
        <f ca="1">IF(G642="","",IF(G635="健保等級適用者（Ａ）",IF(K635="年1～3回",MATCH(G642,等級単価一覧!G:G,0),MATCH(G642,等級単価一覧!F:F,0)),MATCH(G642,等級単価一覧!L:L,0))-10)</f>
        <v/>
      </c>
      <c r="H641" s="75" t="str">
        <f ca="1">IF(H642="","",IF(G635="健保等級適用者（Ａ）",IF(K635="年1～3回",MATCH(H642,等級単価一覧!G:G,0),MATCH(H642,等級単価一覧!F:F,0)),MATCH(H642,等級単価一覧!L:L,0))-10)</f>
        <v/>
      </c>
      <c r="I641" s="75" t="str">
        <f ca="1">IF(I642="","",IF(G635="健保等級適用者（Ａ）",IF(K635="年1～3回",MATCH(I642,等級単価一覧!G:G,0),MATCH(I642,等級単価一覧!F:F,0)),MATCH(I642,等級単価一覧!L:L,0))-10)</f>
        <v/>
      </c>
      <c r="J641" s="75" t="str">
        <f ca="1">IF(J642="","",IF(G635="健保等級適用者（Ａ）",IF(K635="年1～3回",MATCH(J642,等級単価一覧!G:G,0),MATCH(J642,等級単価一覧!F:F,0)),MATCH(J642,等級単価一覧!L:L,0))-10)</f>
        <v/>
      </c>
      <c r="K641" s="75" t="str">
        <f ca="1">IF(K642="","",IF(G635="健保等級適用者（Ａ）",IF(K635="年1～3回",MATCH(K642,等級単価一覧!G:G,0),MATCH(K642,等級単価一覧!F:F,0)),MATCH(K642,等級単価一覧!L:L,0))-10)</f>
        <v/>
      </c>
      <c r="L641" s="118" t="str">
        <f ca="1">IF(L642="","",IF(G635="健保等級適用者（Ａ）",IF(K635="年1～3回",MATCH(L642,等級単価一覧!G:G,0),MATCH(L642,等級単価一覧!F:F,0)),MATCH(L642,等級単価一覧!L:L,0))-10)</f>
        <v/>
      </c>
      <c r="M641" s="122"/>
    </row>
    <row r="642" spans="2:24" ht="14.25" customHeight="1">
      <c r="C642" s="42"/>
      <c r="D642" s="23" t="s">
        <v>20</v>
      </c>
      <c r="E642" s="41" t="str" cm="1">
        <f t="array" aca="1" ref="E642" ca="1">IF(AND(Q635="○",R635="○",S635="○"),IFERROR(IF(G635="健保等級適用者（Ａ）",IF(K635="年1～3回",VLOOKUP(E640,等級単価一覧!$B$11:$G$60,6,FALSE),VLOOKUP(E640,等級単価一覧!$B$11:$G$60,5,FALSE)),INDIRECT("等級単価一覧!L"&amp;MATCH(MAX(_xlfn._xlws.FILTER(等級単価一覧!$H$11:$H$60,等級単価一覧!$H$11:$H$60&lt;=E640)),等級単価一覧!H:H,0))),""),"")</f>
        <v/>
      </c>
      <c r="F642" s="41" t="str" cm="1">
        <f t="array" aca="1" ref="F642" ca="1">IF(AND(Q635="○",R635="○",S635="○"),IFERROR(IF(G635="健保等級適用者（Ａ）",IF(K635="年1～3回",VLOOKUP(F640,等級単価一覧!$B$11:$G$60,6,FALSE),VLOOKUP(F640,等級単価一覧!$B$11:$G$60,5,FALSE)),INDIRECT("等級単価一覧!L"&amp;MATCH(MAX(_xlfn._xlws.FILTER(等級単価一覧!$H$11:$H$60,等級単価一覧!$H$11:$H$60&lt;=F640)),等級単価一覧!H:H,0))),""),"")</f>
        <v/>
      </c>
      <c r="G642" s="41" t="str" cm="1">
        <f t="array" aca="1" ref="G642" ca="1">IF(AND(Q635="○",R635="○",S635="○"),IFERROR(IF(G635="健保等級適用者（Ａ）",IF(K635="年1～3回",VLOOKUP(G640,等級単価一覧!$B$11:$G$60,6,FALSE),VLOOKUP(G640,等級単価一覧!$B$11:$G$60,5,FALSE)),INDIRECT("等級単価一覧!L"&amp;MATCH(MAX(_xlfn._xlws.FILTER(等級単価一覧!$H$11:$H$60,等級単価一覧!$H$11:$H$60&lt;=G640)),等級単価一覧!H:H,0))),""),"")</f>
        <v/>
      </c>
      <c r="H642" s="41" t="str" cm="1">
        <f t="array" aca="1" ref="H642" ca="1">IF(AND(Q635="○",R635="○",S635="○"),IFERROR(IF(G635="健保等級適用者（Ａ）",IF(K635="年1～3回",VLOOKUP(H640,等級単価一覧!$B$11:$G$60,6,FALSE),VLOOKUP(H640,等級単価一覧!$B$11:$G$60,5,FALSE)),INDIRECT("等級単価一覧!L"&amp;MATCH(MAX(_xlfn._xlws.FILTER(等級単価一覧!$H$11:$H$60,等級単価一覧!$H$11:$H$60&lt;=H640)),等級単価一覧!H:H,0))),""),"")</f>
        <v/>
      </c>
      <c r="I642" s="41" t="str" cm="1">
        <f t="array" aca="1" ref="I642" ca="1">IF(AND(Q635="○",R635="○",S635="○"),IFERROR(IF(G635="健保等級適用者（Ａ）",IF(K635="年1～3回",VLOOKUP(I640,等級単価一覧!$B$11:$G$60,6,FALSE),VLOOKUP(I640,等級単価一覧!$B$11:$G$60,5,FALSE)),INDIRECT("等級単価一覧!L"&amp;MATCH(MAX(_xlfn._xlws.FILTER(等級単価一覧!$H$11:$H$60,等級単価一覧!$H$11:$H$60&lt;=I640)),等級単価一覧!H:H,0))),""),"")</f>
        <v/>
      </c>
      <c r="J642" s="41" t="str" cm="1">
        <f t="array" aca="1" ref="J642" ca="1">IF(AND(Q635="○",R635="○",S635="○"),IFERROR(IF(G635="健保等級適用者（Ａ）",IF(K635="年1～3回",VLOOKUP(J640,等級単価一覧!$B$11:$G$60,6,FALSE),VLOOKUP(J640,等級単価一覧!$B$11:$G$60,5,FALSE)),INDIRECT("等級単価一覧!L"&amp;MATCH(MAX(_xlfn._xlws.FILTER(等級単価一覧!$H$11:$H$60,等級単価一覧!$H$11:$H$60&lt;=J640)),等級単価一覧!H:H,0))),""),"")</f>
        <v/>
      </c>
      <c r="K642" s="41" t="str" cm="1">
        <f t="array" aca="1" ref="K642" ca="1">IF(AND(Q635="○",R635="○",S635="○"),IFERROR(IF(G635="健保等級適用者（Ａ）",IF(K635="年1～3回",VLOOKUP(K640,等級単価一覧!$B$11:$G$60,6,FALSE),VLOOKUP(K640,等級単価一覧!$B$11:$G$60,5,FALSE)),INDIRECT("等級単価一覧!L"&amp;MATCH(MAX(_xlfn._xlws.FILTER(等級単価一覧!$H$11:$H$60,等級単価一覧!$H$11:$H$60&lt;=K640)),等級単価一覧!H:H,0))),""),"")</f>
        <v/>
      </c>
      <c r="L642" s="119" t="str" cm="1">
        <f t="array" aca="1" ref="L642" ca="1">IF(AND(Q635="○",R635="○",S635="○"),IFERROR(IF(G635="健保等級適用者（Ａ）",IF(K635="年1～3回",VLOOKUP(L640,等級単価一覧!$B$11:$G$60,6,FALSE),VLOOKUP(L640,等級単価一覧!$B$11:$G$60,5,FALSE)),INDIRECT("等級単価一覧!L"&amp;MATCH(MAX(_xlfn._xlws.FILTER(等級単価一覧!$H$11:$H$60,等級単価一覧!$H$11:$H$60&lt;=L640)),等級単価一覧!H:H,0))),""),"")</f>
        <v/>
      </c>
      <c r="M642" s="122"/>
    </row>
    <row r="643" spans="2:24" ht="14.25" customHeight="1">
      <c r="C643" s="43"/>
      <c r="D643" s="36" t="s">
        <v>21</v>
      </c>
      <c r="E643" s="37" t="str" cm="1">
        <f t="array" aca="1" ref="E643" ca="1">IF(INDIRECT(C635&amp;"!$E$41")=0,"",INDIRECT(C635&amp;"!$E$41"))</f>
        <v/>
      </c>
      <c r="F643" s="37" t="str" cm="1">
        <f t="array" aca="1" ref="F643" ca="1">IF(INDIRECT(C635&amp;"!$E$76")=0,"",INDIRECT(C635&amp;"!$E$76"))</f>
        <v/>
      </c>
      <c r="G643" s="37" t="str" cm="1">
        <f t="array" aca="1" ref="G643" ca="1">IF(INDIRECT(C635&amp;"!$E$111")=0,"",INDIRECT(C635&amp;"!$E$111"))</f>
        <v/>
      </c>
      <c r="H643" s="37" t="str" cm="1">
        <f t="array" aca="1" ref="H643" ca="1">IF(INDIRECT(C635&amp;"!$E$146")=0,"",INDIRECT(C635&amp;"!$E$146"))</f>
        <v/>
      </c>
      <c r="I643" s="37" t="str" cm="1">
        <f t="array" aca="1" ref="I643" ca="1">IF(INDIRECT(C635&amp;"!$E$181")=0,"",INDIRECT(C635&amp;"!$E$181"))</f>
        <v/>
      </c>
      <c r="J643" s="37" t="str" cm="1">
        <f t="array" aca="1" ref="J643" ca="1">IF(INDIRECT(C635&amp;"!$E$216")=0,"",INDIRECT(C635&amp;"!$E$216"))</f>
        <v/>
      </c>
      <c r="K643" s="37" t="str" cm="1">
        <f t="array" aca="1" ref="K643" ca="1">IF(INDIRECT(C635&amp;"!$E$251")=0,"",INDIRECT(C635&amp;"!$E$251"))</f>
        <v/>
      </c>
      <c r="L643" s="120" t="str" cm="1">
        <f t="array" aca="1" ref="L643" ca="1">IF(INDIRECT(C635&amp;"!$E$286")=0,"",INDIRECT(C635&amp;"!$E$286"))</f>
        <v/>
      </c>
      <c r="M643" s="37" t="str">
        <f ca="1">IF(E643="","",SUM($E643:$L643))</f>
        <v/>
      </c>
    </row>
    <row r="644" spans="2:24" ht="14.25" customHeight="1">
      <c r="C644" s="43"/>
      <c r="D644" s="36" t="s">
        <v>91</v>
      </c>
      <c r="E644" s="53" t="str">
        <f ca="1">IF(OR(E642="",E643=""),"",ROUNDDOWN(E642*E643*24,0))</f>
        <v/>
      </c>
      <c r="F644" s="53" t="str">
        <f t="shared" ref="F644:L644" ca="1" si="456">IF(OR(F642="",F643=""),"",ROUNDDOWN(F642*F643*24,0))</f>
        <v/>
      </c>
      <c r="G644" s="53" t="str">
        <f t="shared" ca="1" si="456"/>
        <v/>
      </c>
      <c r="H644" s="53" t="str">
        <f t="shared" ca="1" si="456"/>
        <v/>
      </c>
      <c r="I644" s="53" t="str">
        <f t="shared" ca="1" si="456"/>
        <v/>
      </c>
      <c r="J644" s="53" t="str">
        <f t="shared" ca="1" si="456"/>
        <v/>
      </c>
      <c r="K644" s="53" t="str">
        <f t="shared" ca="1" si="456"/>
        <v/>
      </c>
      <c r="L644" s="53" t="str">
        <f t="shared" ca="1" si="456"/>
        <v/>
      </c>
      <c r="M644" s="123">
        <f ca="1">SUM(E644:L644)</f>
        <v>0</v>
      </c>
      <c r="Q644" s="26" t="str">
        <f t="shared" ref="Q644" ca="1" si="457">IF(OR(E642="",E643=""),"", TEXT(E642,"#,###円") &amp; "×" &amp; TEXT(E643,"[h]:mm時間;@") &amp; "=" &amp; TEXT(E644,"#,###円"))</f>
        <v/>
      </c>
      <c r="R644" s="26" t="str">
        <f t="shared" ref="R644" ca="1" si="458">IF(OR(F642="",F643=""),"", TEXT(F642,"#,###円") &amp; "×" &amp; TEXT(F643,"[h]:mm時間;@") &amp; "=" &amp; TEXT(F644,"#,###円"))</f>
        <v/>
      </c>
      <c r="S644" s="26" t="str">
        <f t="shared" ref="S644" ca="1" si="459">IF(OR(G642="",G643=""),"", TEXT(G642,"#,###円") &amp; "×" &amp; TEXT(G643,"[h]:mm時間;@") &amp; "=" &amp; TEXT(G644,"#,###円"))</f>
        <v/>
      </c>
      <c r="T644" s="26" t="str">
        <f t="shared" ref="T644" ca="1" si="460">IF(OR(H642="",H643=""),"", TEXT(H642,"#,###円") &amp; "×" &amp; TEXT(H643,"[h]:mm時間;@") &amp; "=" &amp; TEXT(H644,"#,###円"))</f>
        <v/>
      </c>
      <c r="U644" s="26" t="str">
        <f t="shared" ref="U644" ca="1" si="461">IF(OR(I642="",I643=""),"", TEXT(I642,"#,###円") &amp; "×" &amp; TEXT(I643,"[h]:mm時間;@") &amp; "=" &amp; TEXT(I644,"#,###円"))</f>
        <v/>
      </c>
      <c r="V644" s="26" t="str">
        <f t="shared" ref="V644" ca="1" si="462">IF(OR(J642="",J643=""),"", TEXT(J642,"#,###円") &amp; "×" &amp; TEXT(J643,"[h]:mm時間;@") &amp; "=" &amp; TEXT(J644,"#,###円"))</f>
        <v/>
      </c>
      <c r="W644" s="26" t="str">
        <f t="shared" ref="W644" ca="1" si="463">IF(OR(K642="",K643=""),"", TEXT(K642,"#,###円") &amp; "×" &amp; TEXT(K643,"[h]:mm時間;@") &amp; "=" &amp; TEXT(K644,"#,###円"))</f>
        <v/>
      </c>
      <c r="X644" s="26" t="str">
        <f ca="1">IF(OR(L642="",K643=""),"", TEXT(L642,"#,###円") &amp; "×" &amp; TEXT(L643,"[h]:mm時間;@") &amp; "=" &amp; TEXT(L644,"#,###円"))</f>
        <v/>
      </c>
    </row>
    <row r="645" spans="2:24" ht="14.25" customHeight="1">
      <c r="C645" s="36" t="s">
        <v>74</v>
      </c>
      <c r="D645" s="46" t="s">
        <v>75</v>
      </c>
      <c r="E645" s="47"/>
      <c r="F645" s="48"/>
      <c r="G645" s="48"/>
      <c r="H645" s="48"/>
      <c r="I645" s="48"/>
      <c r="J645" s="48"/>
      <c r="K645" s="48"/>
      <c r="L645" s="47"/>
      <c r="M645" s="124">
        <f>SUM(E645:L645)</f>
        <v>0</v>
      </c>
      <c r="Q645" s="26" t="str">
        <f t="shared" ref="Q645:X645" si="464">IF(E645="",""," / 自己負担：" &amp; TEXT(E645,"#,###円")) &amp; IF(E646="",""," ※" &amp;E646)</f>
        <v/>
      </c>
      <c r="R645" s="26" t="str">
        <f t="shared" si="464"/>
        <v/>
      </c>
      <c r="S645" s="26" t="str">
        <f t="shared" si="464"/>
        <v/>
      </c>
      <c r="T645" s="26" t="str">
        <f t="shared" si="464"/>
        <v/>
      </c>
      <c r="U645" s="26" t="str">
        <f t="shared" si="464"/>
        <v/>
      </c>
      <c r="V645" s="26" t="str">
        <f t="shared" si="464"/>
        <v/>
      </c>
      <c r="W645" s="26" t="str">
        <f t="shared" si="464"/>
        <v/>
      </c>
      <c r="X645" s="26" t="str">
        <f t="shared" si="464"/>
        <v/>
      </c>
    </row>
    <row r="646" spans="2:24" ht="34.5" customHeight="1" thickBot="1">
      <c r="C646" s="49" t="s">
        <v>76</v>
      </c>
      <c r="D646" s="50" t="s">
        <v>77</v>
      </c>
      <c r="E646" s="51"/>
      <c r="F646" s="51"/>
      <c r="G646" s="51"/>
      <c r="H646" s="51"/>
      <c r="I646" s="51"/>
      <c r="J646" s="51"/>
      <c r="K646" s="51"/>
      <c r="L646" s="51"/>
      <c r="M646" s="122"/>
      <c r="O646" s="1" t="s">
        <v>78</v>
      </c>
    </row>
    <row r="647" spans="2:24" ht="14.25" customHeight="1" thickTop="1">
      <c r="C647" s="44"/>
      <c r="D647" s="38" t="s">
        <v>22</v>
      </c>
      <c r="E647" s="39" t="str">
        <f ca="1">IFERROR(IF(E644-E645=0,"",E644-E645),"")</f>
        <v/>
      </c>
      <c r="F647" s="39" t="str">
        <f t="shared" ref="F647:L647" ca="1" si="465">IFERROR(IF(F644-F645=0,"",F644-F645),"")</f>
        <v/>
      </c>
      <c r="G647" s="39" t="str">
        <f t="shared" ca="1" si="465"/>
        <v/>
      </c>
      <c r="H647" s="39" t="str">
        <f t="shared" ca="1" si="465"/>
        <v/>
      </c>
      <c r="I647" s="39" t="str">
        <f t="shared" ca="1" si="465"/>
        <v/>
      </c>
      <c r="J647" s="39" t="str">
        <f t="shared" ca="1" si="465"/>
        <v/>
      </c>
      <c r="K647" s="39" t="str">
        <f t="shared" ca="1" si="465"/>
        <v/>
      </c>
      <c r="L647" s="121" t="str">
        <f t="shared" ca="1" si="465"/>
        <v/>
      </c>
      <c r="M647" s="39" t="str">
        <f ca="1">IF(E647="","",SUM(E647:L647))</f>
        <v/>
      </c>
      <c r="Q647" s="56" t="str">
        <f ca="1">Q644&amp;Q645</f>
        <v/>
      </c>
      <c r="R647" s="56" t="str">
        <f t="shared" ref="R647:X647" ca="1" si="466">R644&amp;R645</f>
        <v/>
      </c>
      <c r="S647" s="56" t="str">
        <f t="shared" ca="1" si="466"/>
        <v/>
      </c>
      <c r="T647" s="56" t="str">
        <f t="shared" ca="1" si="466"/>
        <v/>
      </c>
      <c r="U647" s="56" t="str">
        <f t="shared" ca="1" si="466"/>
        <v/>
      </c>
      <c r="V647" s="56" t="str">
        <f t="shared" ca="1" si="466"/>
        <v/>
      </c>
      <c r="W647" s="56" t="str">
        <f t="shared" ca="1" si="466"/>
        <v/>
      </c>
      <c r="X647" s="56" t="str">
        <f t="shared" ca="1" si="466"/>
        <v/>
      </c>
    </row>
    <row r="648" spans="2:24" ht="15" thickBot="1">
      <c r="B648" s="32"/>
      <c r="C648" s="32"/>
      <c r="D648" s="32"/>
      <c r="E648" s="32"/>
      <c r="F648" s="32"/>
      <c r="G648" s="32"/>
      <c r="H648" s="32"/>
      <c r="I648" s="32"/>
      <c r="J648" s="32"/>
      <c r="K648" s="32"/>
      <c r="L648" s="32"/>
      <c r="M648" s="32"/>
    </row>
    <row r="649" spans="2:24">
      <c r="Q649" s="1" t="s">
        <v>88</v>
      </c>
      <c r="R649" s="1" t="s">
        <v>89</v>
      </c>
      <c r="S649" s="1" t="s">
        <v>90</v>
      </c>
    </row>
    <row r="650" spans="2:24" ht="14.25" customHeight="1">
      <c r="B650" s="45">
        <f>B635+1</f>
        <v>44</v>
      </c>
      <c r="C650" s="35" t="str">
        <f>HYPERLINK("#日誌"&amp;B650&amp;"!B10","日誌"&amp;B650)</f>
        <v>日誌44</v>
      </c>
      <c r="D650" s="127" t="s">
        <v>106</v>
      </c>
      <c r="E650" s="130"/>
      <c r="F650" s="127" t="s">
        <v>73</v>
      </c>
      <c r="G650" s="52"/>
      <c r="H650" s="127" t="s">
        <v>83</v>
      </c>
      <c r="I650" s="25"/>
      <c r="J650" s="127" t="s">
        <v>15</v>
      </c>
      <c r="K650" s="25"/>
      <c r="M650" s="54" t="str">
        <f>HYPERLINK("#①人件費!C"&amp;9*B650,"経費支出管理表へ")</f>
        <v>経費支出管理表へ</v>
      </c>
      <c r="O650" s="125" t="str">
        <f>IF(AND(G650="健保等級適用者以外の者（Ｂ）",OR(I650="日額",I650="時給")),"健保等級適用者以外の者（Ｂ）かつ給与形態が「"&amp;I650&amp;"」の場合、等級単価を適用しません。補助金事務局へお問い合わせ頂き、個別単価を適用してください。","")</f>
        <v/>
      </c>
      <c r="Q650" s="1" t="str">
        <f>IF(G650="","×","○")</f>
        <v>×</v>
      </c>
      <c r="R650" s="1" t="str">
        <f>IF(G650="健保等級適用者（Ａ）","○",IF(AND(G650="健保等級適用者以外の者（Ｂ）",I650=""),"×",IF(OR(I650="年額",I650="月額"),"○","")))</f>
        <v/>
      </c>
      <c r="S650" s="1" t="str">
        <f>IF(AND(G650="健保等級適用者（Ａ）",K650=""),"×","○")</f>
        <v>○</v>
      </c>
    </row>
    <row r="651" spans="2:24" ht="14.25" customHeight="1">
      <c r="C651" s="95"/>
      <c r="D651" s="94"/>
      <c r="F651" s="127" t="s">
        <v>115</v>
      </c>
      <c r="G651" s="25"/>
      <c r="H651" s="127" t="s">
        <v>116</v>
      </c>
      <c r="I651" s="25"/>
    </row>
    <row r="652" spans="2:24" ht="7.5" customHeight="1">
      <c r="C652" s="26"/>
      <c r="D652" s="26"/>
      <c r="E652" s="26"/>
      <c r="F652" s="26"/>
      <c r="G652" s="34" t="e">
        <f>VLOOKUP(G651,リスト!F:G,2,FALSE)</f>
        <v>#N/A</v>
      </c>
      <c r="H652" s="26"/>
      <c r="I652" s="34"/>
      <c r="J652" s="26"/>
      <c r="K652" s="26"/>
      <c r="L652" s="26"/>
      <c r="M652" s="26"/>
    </row>
    <row r="653" spans="2:24" ht="14.25" customHeight="1">
      <c r="C653" s="40"/>
      <c r="D653" s="111"/>
      <c r="E653" s="112" t="s">
        <v>42</v>
      </c>
      <c r="F653" s="112" t="s">
        <v>43</v>
      </c>
      <c r="G653" s="112" t="s">
        <v>44</v>
      </c>
      <c r="H653" s="112" t="s">
        <v>45</v>
      </c>
      <c r="I653" s="112" t="s">
        <v>46</v>
      </c>
      <c r="J653" s="112" t="s">
        <v>47</v>
      </c>
      <c r="K653" s="112" t="s">
        <v>48</v>
      </c>
      <c r="L653" s="112" t="s">
        <v>49</v>
      </c>
      <c r="M653" s="113" t="s">
        <v>11</v>
      </c>
      <c r="Q653" s="112" t="s">
        <v>42</v>
      </c>
      <c r="R653" s="112" t="s">
        <v>43</v>
      </c>
      <c r="S653" s="112" t="s">
        <v>44</v>
      </c>
      <c r="T653" s="112" t="s">
        <v>45</v>
      </c>
      <c r="U653" s="112" t="s">
        <v>46</v>
      </c>
      <c r="V653" s="112" t="s">
        <v>47</v>
      </c>
      <c r="W653" s="112" t="s">
        <v>48</v>
      </c>
      <c r="X653" s="112" t="s">
        <v>49</v>
      </c>
    </row>
    <row r="654" spans="2:24" ht="14.25" customHeight="1">
      <c r="C654" s="27" t="s">
        <v>17</v>
      </c>
      <c r="D654" s="28"/>
      <c r="E654" s="29" cm="1">
        <f t="array" aca="1" ref="E654" ca="1">IF(INDIRECT(C650&amp;"!$E$41")=0,"",COUNT(INDIRECT(C650&amp;"!$E$10:$E$40")))</f>
        <v>0</v>
      </c>
      <c r="F654" s="29" cm="1">
        <f t="array" aca="1" ref="F654" ca="1">IF(INDIRECT(C650&amp;"!$E$76")=0,"",COUNT(INDIRECT(C650&amp;"!$E$45:$E$75")))</f>
        <v>0</v>
      </c>
      <c r="G654" s="29" cm="1">
        <f t="array" aca="1" ref="G654" ca="1">IF(INDIRECT(C650&amp;"!$E$111")=0,"",COUNT(INDIRECT(C650&amp;"!$E$80:$E$110")))</f>
        <v>0</v>
      </c>
      <c r="H654" s="29" cm="1">
        <f t="array" aca="1" ref="H654" ca="1">IF(INDIRECT(C650&amp;"!$E$146")=0,"",COUNT(INDIRECT(C650&amp;"!$E$115:$E$145")))</f>
        <v>0</v>
      </c>
      <c r="I654" s="29" cm="1">
        <f t="array" aca="1" ref="I654" ca="1">IF(INDIRECT(C650&amp;"!$E$181")=0,"",COUNT(INDIRECT(C650&amp;"!$E$150:$E$180")))</f>
        <v>0</v>
      </c>
      <c r="J654" s="29" cm="1">
        <f t="array" aca="1" ref="J654" ca="1">IF(INDIRECT(C650&amp;"!$E$216")=0,"",COUNT(INDIRECT(C650&amp;"!$E$185:$E$215")))</f>
        <v>0</v>
      </c>
      <c r="K654" s="29" cm="1">
        <f t="array" aca="1" ref="K654" ca="1">IF(INDIRECT(C650&amp;"!$E$251")=0,"",COUNT(INDIRECT(C650&amp;"!$E$220:$E$250")))</f>
        <v>0</v>
      </c>
      <c r="L654" s="116" cm="1">
        <f t="array" aca="1" ref="L654" ca="1">IF(INDIRECT(C650&amp;"!$E$286")=0,"",COUNT(INDIRECT(C650&amp;"!$E$255:$E$285")))</f>
        <v>0</v>
      </c>
      <c r="M654" s="29">
        <f ca="1">IF($E$9="","",SUM($E654:$L654))</f>
        <v>0</v>
      </c>
      <c r="O654" s="132" t="s">
        <v>145</v>
      </c>
      <c r="Q654" s="55" t="e" cm="1" vm="1">
        <f t="array" aca="1" ref="Q654" ca="1">INDIRECT(C650&amp;"!A" &amp; MIN(_xlfn._xlws.FILTER(ROW(INDIRECT(C650&amp;"!$B$10:$B$40")),INDIRECT(C650&amp;"!$B$10:$B$40")&lt;&gt;"")))</f>
        <v>#VALUE!</v>
      </c>
      <c r="R654" s="55" t="e" cm="1" vm="1">
        <f t="array" aca="1" ref="R654" ca="1">INDIRECT(C650&amp;"!A"&amp;MIN(_xlfn._xlws.FILTER(ROW(INDIRECT(C650&amp;"!$B$45:$B$75")),INDIRECT(C650&amp;"!$B$45:$B$75")&lt;&gt;"")))</f>
        <v>#VALUE!</v>
      </c>
      <c r="S654" s="55" t="e" cm="1" vm="1">
        <f t="array" aca="1" ref="S654" ca="1">INDIRECT(C650&amp;"!A"&amp;MIN(_xlfn._xlws.FILTER(ROW(INDIRECT(C650&amp;"!$B$80:$B$110")),INDIRECT(C650&amp;"!$B$80:$B$110")&lt;&gt;"")))</f>
        <v>#VALUE!</v>
      </c>
      <c r="T654" s="55" t="e" cm="1" vm="1">
        <f t="array" aca="1" ref="T654" ca="1">INDIRECT(C650&amp;"!A" &amp; MIN(_xlfn._xlws.FILTER(ROW(INDIRECT(C650&amp;"!$B$115:$B$145")),INDIRECT(C650&amp;"!$B$115:$B$145")&lt;&gt;"")))</f>
        <v>#VALUE!</v>
      </c>
      <c r="U654" s="55" t="e" cm="1" vm="1">
        <f t="array" aca="1" ref="U654" ca="1">INDIRECT(C650&amp;"!A" &amp; MIN(_xlfn._xlws.FILTER(ROW(INDIRECT(C650&amp;"!$B$150:$B$180")),INDIRECT(C650&amp;"!$B$150:$B$180")&lt;&gt;"")))</f>
        <v>#VALUE!</v>
      </c>
      <c r="V654" s="55" t="e" cm="1" vm="1">
        <f t="array" aca="1" ref="V654" ca="1">INDIRECT(C650&amp;"!A" &amp; MIN(_xlfn._xlws.FILTER(ROW(INDIRECT(C650&amp;"!$B$185:$B$215")),INDIRECT(C650&amp;"!$B$185:$B$215")&lt;&gt;"")))</f>
        <v>#VALUE!</v>
      </c>
      <c r="W654" s="55" t="e" cm="1" vm="1">
        <f t="array" aca="1" ref="W654" ca="1">INDIRECT(C650&amp;"!A" &amp; MIN(_xlfn._xlws.FILTER(ROW(INDIRECT(C650&amp;"!$B$220:$B$250")),INDIRECT(C650&amp;"!$B$220:$B$250")&lt;&gt;"")))</f>
        <v>#VALUE!</v>
      </c>
      <c r="X654" s="55" t="e" cm="1" vm="1">
        <f t="array" aca="1" ref="X654" ca="1">INDIRECT(C650&amp;"!A" &amp; MIN(_xlfn._xlws.FILTER(ROW(INDIRECT(C650&amp;"!$B$255:$B$285")),INDIRECT(C650&amp;"!$B$255:$B$285")&lt;&gt;"")))</f>
        <v>#VALUE!</v>
      </c>
    </row>
    <row r="655" spans="2:24" ht="14.25" customHeight="1">
      <c r="C655" s="36" t="s">
        <v>18</v>
      </c>
      <c r="D655" s="30" t="str">
        <f>IF(G650="健保等級適用者（Ａ）","報酬月額","月給")</f>
        <v>月給</v>
      </c>
      <c r="E655" s="24"/>
      <c r="F655" s="24"/>
      <c r="G655" s="24"/>
      <c r="H655" s="24"/>
      <c r="I655" s="24"/>
      <c r="J655" s="24"/>
      <c r="K655" s="24"/>
      <c r="L655" s="117"/>
      <c r="M655" s="122"/>
    </row>
    <row r="656" spans="2:24" ht="14.25" customHeight="1">
      <c r="C656" s="42"/>
      <c r="D656" s="30" t="s">
        <v>68</v>
      </c>
      <c r="E656" s="75" t="str">
        <f ca="1">IF(E657="","",IF(G650="健保等級適用者（Ａ）",IF(K650="年1～3回",MATCH(E657,等級単価一覧!G:G,0),MATCH(E657,等級単価一覧!F:F,0)),MATCH(E657,等級単価一覧!L:L,0))-10)</f>
        <v/>
      </c>
      <c r="F656" s="75" t="str">
        <f ca="1">IF(F657="","",IF(G650="健保等級適用者（Ａ）",IF(K650="年1～3回",MATCH(F657,等級単価一覧!G:G,0),MATCH(F657,等級単価一覧!F:F,0)),MATCH(F657,等級単価一覧!L:L,0))-10)</f>
        <v/>
      </c>
      <c r="G656" s="75" t="str">
        <f ca="1">IF(G657="","",IF(G650="健保等級適用者（Ａ）",IF(K650="年1～3回",MATCH(G657,等級単価一覧!G:G,0),MATCH(G657,等級単価一覧!F:F,0)),MATCH(G657,等級単価一覧!L:L,0))-10)</f>
        <v/>
      </c>
      <c r="H656" s="75" t="str">
        <f ca="1">IF(H657="","",IF(G650="健保等級適用者（Ａ）",IF(K650="年1～3回",MATCH(H657,等級単価一覧!G:G,0),MATCH(H657,等級単価一覧!F:F,0)),MATCH(H657,等級単価一覧!L:L,0))-10)</f>
        <v/>
      </c>
      <c r="I656" s="75" t="str">
        <f ca="1">IF(I657="","",IF(G650="健保等級適用者（Ａ）",IF(K650="年1～3回",MATCH(I657,等級単価一覧!G:G,0),MATCH(I657,等級単価一覧!F:F,0)),MATCH(I657,等級単価一覧!L:L,0))-10)</f>
        <v/>
      </c>
      <c r="J656" s="75" t="str">
        <f ca="1">IF(J657="","",IF(G650="健保等級適用者（Ａ）",IF(K650="年1～3回",MATCH(J657,等級単価一覧!G:G,0),MATCH(J657,等級単価一覧!F:F,0)),MATCH(J657,等級単価一覧!L:L,0))-10)</f>
        <v/>
      </c>
      <c r="K656" s="75" t="str">
        <f ca="1">IF(K657="","",IF(G650="健保等級適用者（Ａ）",IF(K650="年1～3回",MATCH(K657,等級単価一覧!G:G,0),MATCH(K657,等級単価一覧!F:F,0)),MATCH(K657,等級単価一覧!L:L,0))-10)</f>
        <v/>
      </c>
      <c r="L656" s="118" t="str">
        <f ca="1">IF(L657="","",IF(G650="健保等級適用者（Ａ）",IF(K650="年1～3回",MATCH(L657,等級単価一覧!G:G,0),MATCH(L657,等級単価一覧!F:F,0)),MATCH(L657,等級単価一覧!L:L,0))-10)</f>
        <v/>
      </c>
      <c r="M656" s="122"/>
    </row>
    <row r="657" spans="2:24" ht="14.25" customHeight="1">
      <c r="C657" s="42"/>
      <c r="D657" s="23" t="s">
        <v>20</v>
      </c>
      <c r="E657" s="41" t="str" cm="1">
        <f t="array" aca="1" ref="E657" ca="1">IF(AND(Q650="○",R650="○",S650="○"),IFERROR(IF(G650="健保等級適用者（Ａ）",IF(K650="年1～3回",VLOOKUP(E655,等級単価一覧!$B$11:$G$60,6,FALSE),VLOOKUP(E655,等級単価一覧!$B$11:$G$60,5,FALSE)),INDIRECT("等級単価一覧!L"&amp;MATCH(MAX(_xlfn._xlws.FILTER(等級単価一覧!$H$11:$H$60,等級単価一覧!$H$11:$H$60&lt;=E655)),等級単価一覧!H:H,0))),""),"")</f>
        <v/>
      </c>
      <c r="F657" s="41" t="str" cm="1">
        <f t="array" aca="1" ref="F657" ca="1">IF(AND(Q650="○",R650="○",S650="○"),IFERROR(IF(G650="健保等級適用者（Ａ）",IF(K650="年1～3回",VLOOKUP(F655,等級単価一覧!$B$11:$G$60,6,FALSE),VLOOKUP(F655,等級単価一覧!$B$11:$G$60,5,FALSE)),INDIRECT("等級単価一覧!L"&amp;MATCH(MAX(_xlfn._xlws.FILTER(等級単価一覧!$H$11:$H$60,等級単価一覧!$H$11:$H$60&lt;=F655)),等級単価一覧!H:H,0))),""),"")</f>
        <v/>
      </c>
      <c r="G657" s="41" t="str" cm="1">
        <f t="array" aca="1" ref="G657" ca="1">IF(AND(Q650="○",R650="○",S650="○"),IFERROR(IF(G650="健保等級適用者（Ａ）",IF(K650="年1～3回",VLOOKUP(G655,等級単価一覧!$B$11:$G$60,6,FALSE),VLOOKUP(G655,等級単価一覧!$B$11:$G$60,5,FALSE)),INDIRECT("等級単価一覧!L"&amp;MATCH(MAX(_xlfn._xlws.FILTER(等級単価一覧!$H$11:$H$60,等級単価一覧!$H$11:$H$60&lt;=G655)),等級単価一覧!H:H,0))),""),"")</f>
        <v/>
      </c>
      <c r="H657" s="41" t="str" cm="1">
        <f t="array" aca="1" ref="H657" ca="1">IF(AND(Q650="○",R650="○",S650="○"),IFERROR(IF(G650="健保等級適用者（Ａ）",IF(K650="年1～3回",VLOOKUP(H655,等級単価一覧!$B$11:$G$60,6,FALSE),VLOOKUP(H655,等級単価一覧!$B$11:$G$60,5,FALSE)),INDIRECT("等級単価一覧!L"&amp;MATCH(MAX(_xlfn._xlws.FILTER(等級単価一覧!$H$11:$H$60,等級単価一覧!$H$11:$H$60&lt;=H655)),等級単価一覧!H:H,0))),""),"")</f>
        <v/>
      </c>
      <c r="I657" s="41" t="str" cm="1">
        <f t="array" aca="1" ref="I657" ca="1">IF(AND(Q650="○",R650="○",S650="○"),IFERROR(IF(G650="健保等級適用者（Ａ）",IF(K650="年1～3回",VLOOKUP(I655,等級単価一覧!$B$11:$G$60,6,FALSE),VLOOKUP(I655,等級単価一覧!$B$11:$G$60,5,FALSE)),INDIRECT("等級単価一覧!L"&amp;MATCH(MAX(_xlfn._xlws.FILTER(等級単価一覧!$H$11:$H$60,等級単価一覧!$H$11:$H$60&lt;=I655)),等級単価一覧!H:H,0))),""),"")</f>
        <v/>
      </c>
      <c r="J657" s="41" t="str" cm="1">
        <f t="array" aca="1" ref="J657" ca="1">IF(AND(Q650="○",R650="○",S650="○"),IFERROR(IF(G650="健保等級適用者（Ａ）",IF(K650="年1～3回",VLOOKUP(J655,等級単価一覧!$B$11:$G$60,6,FALSE),VLOOKUP(J655,等級単価一覧!$B$11:$G$60,5,FALSE)),INDIRECT("等級単価一覧!L"&amp;MATCH(MAX(_xlfn._xlws.FILTER(等級単価一覧!$H$11:$H$60,等級単価一覧!$H$11:$H$60&lt;=J655)),等級単価一覧!H:H,0))),""),"")</f>
        <v/>
      </c>
      <c r="K657" s="41" t="str" cm="1">
        <f t="array" aca="1" ref="K657" ca="1">IF(AND(Q650="○",R650="○",S650="○"),IFERROR(IF(G650="健保等級適用者（Ａ）",IF(K650="年1～3回",VLOOKUP(K655,等級単価一覧!$B$11:$G$60,6,FALSE),VLOOKUP(K655,等級単価一覧!$B$11:$G$60,5,FALSE)),INDIRECT("等級単価一覧!L"&amp;MATCH(MAX(_xlfn._xlws.FILTER(等級単価一覧!$H$11:$H$60,等級単価一覧!$H$11:$H$60&lt;=K655)),等級単価一覧!H:H,0))),""),"")</f>
        <v/>
      </c>
      <c r="L657" s="119" t="str" cm="1">
        <f t="array" aca="1" ref="L657" ca="1">IF(AND(Q650="○",R650="○",S650="○"),IFERROR(IF(G650="健保等級適用者（Ａ）",IF(K650="年1～3回",VLOOKUP(L655,等級単価一覧!$B$11:$G$60,6,FALSE),VLOOKUP(L655,等級単価一覧!$B$11:$G$60,5,FALSE)),INDIRECT("等級単価一覧!L"&amp;MATCH(MAX(_xlfn._xlws.FILTER(等級単価一覧!$H$11:$H$60,等級単価一覧!$H$11:$H$60&lt;=L655)),等級単価一覧!H:H,0))),""),"")</f>
        <v/>
      </c>
      <c r="M657" s="122"/>
    </row>
    <row r="658" spans="2:24" ht="14.25" customHeight="1">
      <c r="C658" s="43"/>
      <c r="D658" s="36" t="s">
        <v>21</v>
      </c>
      <c r="E658" s="37" t="str" cm="1">
        <f t="array" aca="1" ref="E658" ca="1">IF(INDIRECT(C650&amp;"!$E$41")=0,"",INDIRECT(C650&amp;"!$E$41"))</f>
        <v/>
      </c>
      <c r="F658" s="37" t="str" cm="1">
        <f t="array" aca="1" ref="F658" ca="1">IF(INDIRECT(C650&amp;"!$E$76")=0,"",INDIRECT(C650&amp;"!$E$76"))</f>
        <v/>
      </c>
      <c r="G658" s="37" t="str" cm="1">
        <f t="array" aca="1" ref="G658" ca="1">IF(INDIRECT(C650&amp;"!$E$111")=0,"",INDIRECT(C650&amp;"!$E$111"))</f>
        <v/>
      </c>
      <c r="H658" s="37" t="str" cm="1">
        <f t="array" aca="1" ref="H658" ca="1">IF(INDIRECT(C650&amp;"!$E$146")=0,"",INDIRECT(C650&amp;"!$E$146"))</f>
        <v/>
      </c>
      <c r="I658" s="37" t="str" cm="1">
        <f t="array" aca="1" ref="I658" ca="1">IF(INDIRECT(C650&amp;"!$E$181")=0,"",INDIRECT(C650&amp;"!$E$181"))</f>
        <v/>
      </c>
      <c r="J658" s="37" t="str" cm="1">
        <f t="array" aca="1" ref="J658" ca="1">IF(INDIRECT(C650&amp;"!$E$216")=0,"",INDIRECT(C650&amp;"!$E$216"))</f>
        <v/>
      </c>
      <c r="K658" s="37" t="str" cm="1">
        <f t="array" aca="1" ref="K658" ca="1">IF(INDIRECT(C650&amp;"!$E$251")=0,"",INDIRECT(C650&amp;"!$E$251"))</f>
        <v/>
      </c>
      <c r="L658" s="120" t="str" cm="1">
        <f t="array" aca="1" ref="L658" ca="1">IF(INDIRECT(C650&amp;"!$E$286")=0,"",INDIRECT(C650&amp;"!$E$286"))</f>
        <v/>
      </c>
      <c r="M658" s="37" t="str">
        <f ca="1">IF(E658="","",SUM($E658:$L658))</f>
        <v/>
      </c>
    </row>
    <row r="659" spans="2:24" ht="14.25" customHeight="1">
      <c r="C659" s="43"/>
      <c r="D659" s="36" t="s">
        <v>91</v>
      </c>
      <c r="E659" s="53" t="str">
        <f ca="1">IF(OR(E657="",E658=""),"",ROUNDDOWN(E657*E658*24,0))</f>
        <v/>
      </c>
      <c r="F659" s="53" t="str">
        <f t="shared" ref="F659:L659" ca="1" si="467">IF(OR(F657="",F658=""),"",ROUNDDOWN(F657*F658*24,0))</f>
        <v/>
      </c>
      <c r="G659" s="53" t="str">
        <f t="shared" ca="1" si="467"/>
        <v/>
      </c>
      <c r="H659" s="53" t="str">
        <f t="shared" ca="1" si="467"/>
        <v/>
      </c>
      <c r="I659" s="53" t="str">
        <f t="shared" ca="1" si="467"/>
        <v/>
      </c>
      <c r="J659" s="53" t="str">
        <f t="shared" ca="1" si="467"/>
        <v/>
      </c>
      <c r="K659" s="53" t="str">
        <f t="shared" ca="1" si="467"/>
        <v/>
      </c>
      <c r="L659" s="53" t="str">
        <f t="shared" ca="1" si="467"/>
        <v/>
      </c>
      <c r="M659" s="123">
        <f ca="1">SUM(E659:L659)</f>
        <v>0</v>
      </c>
      <c r="Q659" s="26" t="str">
        <f t="shared" ref="Q659" ca="1" si="468">IF(OR(E657="",E658=""),"", TEXT(E657,"#,###円") &amp; "×" &amp; TEXT(E658,"[h]:mm時間;@") &amp; "=" &amp; TEXT(E659,"#,###円"))</f>
        <v/>
      </c>
      <c r="R659" s="26" t="str">
        <f t="shared" ref="R659" ca="1" si="469">IF(OR(F657="",F658=""),"", TEXT(F657,"#,###円") &amp; "×" &amp; TEXT(F658,"[h]:mm時間;@") &amp; "=" &amp; TEXT(F659,"#,###円"))</f>
        <v/>
      </c>
      <c r="S659" s="26" t="str">
        <f t="shared" ref="S659" ca="1" si="470">IF(OR(G657="",G658=""),"", TEXT(G657,"#,###円") &amp; "×" &amp; TEXT(G658,"[h]:mm時間;@") &amp; "=" &amp; TEXT(G659,"#,###円"))</f>
        <v/>
      </c>
      <c r="T659" s="26" t="str">
        <f t="shared" ref="T659" ca="1" si="471">IF(OR(H657="",H658=""),"", TEXT(H657,"#,###円") &amp; "×" &amp; TEXT(H658,"[h]:mm時間;@") &amp; "=" &amp; TEXT(H659,"#,###円"))</f>
        <v/>
      </c>
      <c r="U659" s="26" t="str">
        <f t="shared" ref="U659" ca="1" si="472">IF(OR(I657="",I658=""),"", TEXT(I657,"#,###円") &amp; "×" &amp; TEXT(I658,"[h]:mm時間;@") &amp; "=" &amp; TEXT(I659,"#,###円"))</f>
        <v/>
      </c>
      <c r="V659" s="26" t="str">
        <f t="shared" ref="V659" ca="1" si="473">IF(OR(J657="",J658=""),"", TEXT(J657,"#,###円") &amp; "×" &amp; TEXT(J658,"[h]:mm時間;@") &amp; "=" &amp; TEXT(J659,"#,###円"))</f>
        <v/>
      </c>
      <c r="W659" s="26" t="str">
        <f t="shared" ref="W659" ca="1" si="474">IF(OR(K657="",K658=""),"", TEXT(K657,"#,###円") &amp; "×" &amp; TEXT(K658,"[h]:mm時間;@") &amp; "=" &amp; TEXT(K659,"#,###円"))</f>
        <v/>
      </c>
      <c r="X659" s="26" t="str">
        <f ca="1">IF(OR(L657="",K658=""),"", TEXT(L657,"#,###円") &amp; "×" &amp; TEXT(L658,"[h]:mm時間;@") &amp; "=" &amp; TEXT(L659,"#,###円"))</f>
        <v/>
      </c>
    </row>
    <row r="660" spans="2:24" ht="14.25" customHeight="1">
      <c r="C660" s="36" t="s">
        <v>74</v>
      </c>
      <c r="D660" s="46" t="s">
        <v>75</v>
      </c>
      <c r="E660" s="47"/>
      <c r="F660" s="48"/>
      <c r="G660" s="48"/>
      <c r="H660" s="48"/>
      <c r="I660" s="48"/>
      <c r="J660" s="48"/>
      <c r="K660" s="48"/>
      <c r="L660" s="47"/>
      <c r="M660" s="124">
        <f>SUM(E660:L660)</f>
        <v>0</v>
      </c>
      <c r="Q660" s="26" t="str">
        <f t="shared" ref="Q660:X660" si="475">IF(E660="",""," / 自己負担：" &amp; TEXT(E660,"#,###円")) &amp; IF(E661="",""," ※" &amp;E661)</f>
        <v/>
      </c>
      <c r="R660" s="26" t="str">
        <f t="shared" si="475"/>
        <v/>
      </c>
      <c r="S660" s="26" t="str">
        <f t="shared" si="475"/>
        <v/>
      </c>
      <c r="T660" s="26" t="str">
        <f t="shared" si="475"/>
        <v/>
      </c>
      <c r="U660" s="26" t="str">
        <f t="shared" si="475"/>
        <v/>
      </c>
      <c r="V660" s="26" t="str">
        <f t="shared" si="475"/>
        <v/>
      </c>
      <c r="W660" s="26" t="str">
        <f t="shared" si="475"/>
        <v/>
      </c>
      <c r="X660" s="26" t="str">
        <f t="shared" si="475"/>
        <v/>
      </c>
    </row>
    <row r="661" spans="2:24" ht="34.5" customHeight="1" thickBot="1">
      <c r="C661" s="49" t="s">
        <v>76</v>
      </c>
      <c r="D661" s="50" t="s">
        <v>77</v>
      </c>
      <c r="E661" s="51"/>
      <c r="F661" s="51"/>
      <c r="G661" s="51"/>
      <c r="H661" s="51"/>
      <c r="I661" s="51"/>
      <c r="J661" s="51"/>
      <c r="K661" s="51"/>
      <c r="L661" s="51"/>
      <c r="M661" s="122"/>
      <c r="O661" s="1" t="s">
        <v>78</v>
      </c>
    </row>
    <row r="662" spans="2:24" ht="14.25" customHeight="1" thickTop="1">
      <c r="C662" s="44"/>
      <c r="D662" s="38" t="s">
        <v>22</v>
      </c>
      <c r="E662" s="39" t="str">
        <f ca="1">IFERROR(IF(E659-E660=0,"",E659-E660),"")</f>
        <v/>
      </c>
      <c r="F662" s="39" t="str">
        <f t="shared" ref="F662:L662" ca="1" si="476">IFERROR(IF(F659-F660=0,"",F659-F660),"")</f>
        <v/>
      </c>
      <c r="G662" s="39" t="str">
        <f t="shared" ca="1" si="476"/>
        <v/>
      </c>
      <c r="H662" s="39" t="str">
        <f t="shared" ca="1" si="476"/>
        <v/>
      </c>
      <c r="I662" s="39" t="str">
        <f t="shared" ca="1" si="476"/>
        <v/>
      </c>
      <c r="J662" s="39" t="str">
        <f t="shared" ca="1" si="476"/>
        <v/>
      </c>
      <c r="K662" s="39" t="str">
        <f t="shared" ca="1" si="476"/>
        <v/>
      </c>
      <c r="L662" s="121" t="str">
        <f t="shared" ca="1" si="476"/>
        <v/>
      </c>
      <c r="M662" s="39" t="str">
        <f ca="1">IF(E662="","",SUM(E662:L662))</f>
        <v/>
      </c>
      <c r="Q662" s="56" t="str">
        <f ca="1">Q659&amp;Q660</f>
        <v/>
      </c>
      <c r="R662" s="56" t="str">
        <f t="shared" ref="R662:X662" ca="1" si="477">R659&amp;R660</f>
        <v/>
      </c>
      <c r="S662" s="56" t="str">
        <f t="shared" ca="1" si="477"/>
        <v/>
      </c>
      <c r="T662" s="56" t="str">
        <f t="shared" ca="1" si="477"/>
        <v/>
      </c>
      <c r="U662" s="56" t="str">
        <f t="shared" ca="1" si="477"/>
        <v/>
      </c>
      <c r="V662" s="56" t="str">
        <f t="shared" ca="1" si="477"/>
        <v/>
      </c>
      <c r="W662" s="56" t="str">
        <f t="shared" ca="1" si="477"/>
        <v/>
      </c>
      <c r="X662" s="56" t="str">
        <f t="shared" ca="1" si="477"/>
        <v/>
      </c>
    </row>
    <row r="663" spans="2:24" ht="15" thickBot="1">
      <c r="B663" s="32"/>
      <c r="C663" s="32"/>
      <c r="D663" s="32"/>
      <c r="E663" s="32"/>
      <c r="F663" s="32"/>
      <c r="G663" s="32"/>
      <c r="H663" s="32"/>
      <c r="I663" s="32"/>
      <c r="J663" s="32"/>
      <c r="K663" s="32"/>
      <c r="L663" s="32"/>
      <c r="M663" s="32"/>
    </row>
    <row r="664" spans="2:24">
      <c r="Q664" s="1" t="s">
        <v>88</v>
      </c>
      <c r="R664" s="1" t="s">
        <v>89</v>
      </c>
      <c r="S664" s="1" t="s">
        <v>90</v>
      </c>
    </row>
    <row r="665" spans="2:24" ht="14.25" customHeight="1">
      <c r="B665" s="45">
        <f>B650+1</f>
        <v>45</v>
      </c>
      <c r="C665" s="35" t="str">
        <f>HYPERLINK("#日誌"&amp;B665&amp;"!B10","日誌"&amp;B665)</f>
        <v>日誌45</v>
      </c>
      <c r="D665" s="127" t="s">
        <v>106</v>
      </c>
      <c r="E665" s="130"/>
      <c r="F665" s="127" t="s">
        <v>73</v>
      </c>
      <c r="G665" s="52"/>
      <c r="H665" s="127" t="s">
        <v>83</v>
      </c>
      <c r="I665" s="25"/>
      <c r="J665" s="127" t="s">
        <v>15</v>
      </c>
      <c r="K665" s="25"/>
      <c r="M665" s="54" t="str">
        <f>HYPERLINK("#①人件費!C"&amp;9*B665,"経費支出管理表へ")</f>
        <v>経費支出管理表へ</v>
      </c>
      <c r="O665" s="125" t="str">
        <f>IF(AND(G665="健保等級適用者以外の者（Ｂ）",OR(I665="日額",I665="時給")),"健保等級適用者以外の者（Ｂ）かつ給与形態が「"&amp;I665&amp;"」の場合、等級単価を適用しません。補助金事務局へお問い合わせ頂き、個別単価を適用してください。","")</f>
        <v/>
      </c>
      <c r="Q665" s="1" t="str">
        <f>IF(G665="","×","○")</f>
        <v>×</v>
      </c>
      <c r="R665" s="1" t="str">
        <f>IF(G665="健保等級適用者（Ａ）","○",IF(AND(G665="健保等級適用者以外の者（Ｂ）",I665=""),"×",IF(OR(I665="年額",I665="月額"),"○","")))</f>
        <v/>
      </c>
      <c r="S665" s="1" t="str">
        <f>IF(AND(G665="健保等級適用者（Ａ）",K665=""),"×","○")</f>
        <v>○</v>
      </c>
    </row>
    <row r="666" spans="2:24" ht="14.25" customHeight="1">
      <c r="C666" s="95"/>
      <c r="D666" s="94"/>
      <c r="F666" s="127" t="s">
        <v>115</v>
      </c>
      <c r="G666" s="25"/>
      <c r="H666" s="127" t="s">
        <v>116</v>
      </c>
      <c r="I666" s="25"/>
    </row>
    <row r="667" spans="2:24" ht="7.5" customHeight="1">
      <c r="C667" s="26"/>
      <c r="D667" s="26"/>
      <c r="E667" s="26"/>
      <c r="F667" s="26"/>
      <c r="G667" s="34" t="e">
        <f>VLOOKUP(G666,リスト!F:G,2,FALSE)</f>
        <v>#N/A</v>
      </c>
      <c r="H667" s="26"/>
      <c r="I667" s="34"/>
      <c r="J667" s="26"/>
      <c r="K667" s="26"/>
      <c r="L667" s="26"/>
      <c r="M667" s="26"/>
    </row>
    <row r="668" spans="2:24" ht="14.25" customHeight="1">
      <c r="C668" s="40"/>
      <c r="D668" s="111"/>
      <c r="E668" s="112" t="s">
        <v>42</v>
      </c>
      <c r="F668" s="112" t="s">
        <v>43</v>
      </c>
      <c r="G668" s="112" t="s">
        <v>44</v>
      </c>
      <c r="H668" s="112" t="s">
        <v>45</v>
      </c>
      <c r="I668" s="112" t="s">
        <v>46</v>
      </c>
      <c r="J668" s="112" t="s">
        <v>47</v>
      </c>
      <c r="K668" s="112" t="s">
        <v>48</v>
      </c>
      <c r="L668" s="112" t="s">
        <v>49</v>
      </c>
      <c r="M668" s="113" t="s">
        <v>11</v>
      </c>
      <c r="Q668" s="112" t="s">
        <v>42</v>
      </c>
      <c r="R668" s="112" t="s">
        <v>43</v>
      </c>
      <c r="S668" s="112" t="s">
        <v>44</v>
      </c>
      <c r="T668" s="112" t="s">
        <v>45</v>
      </c>
      <c r="U668" s="112" t="s">
        <v>46</v>
      </c>
      <c r="V668" s="112" t="s">
        <v>47</v>
      </c>
      <c r="W668" s="112" t="s">
        <v>48</v>
      </c>
      <c r="X668" s="112" t="s">
        <v>49</v>
      </c>
    </row>
    <row r="669" spans="2:24" ht="14.25" customHeight="1">
      <c r="C669" s="27" t="s">
        <v>17</v>
      </c>
      <c r="D669" s="28"/>
      <c r="E669" s="29" cm="1">
        <f t="array" aca="1" ref="E669" ca="1">IF(INDIRECT(C665&amp;"!$E$41")=0,"",COUNT(INDIRECT(C665&amp;"!$E$10:$E$40")))</f>
        <v>0</v>
      </c>
      <c r="F669" s="29" cm="1">
        <f t="array" aca="1" ref="F669" ca="1">IF(INDIRECT(C665&amp;"!$E$76")=0,"",COUNT(INDIRECT(C665&amp;"!$E$45:$E$75")))</f>
        <v>0</v>
      </c>
      <c r="G669" s="29" cm="1">
        <f t="array" aca="1" ref="G669" ca="1">IF(INDIRECT(C665&amp;"!$E$111")=0,"",COUNT(INDIRECT(C665&amp;"!$E$80:$E$110")))</f>
        <v>0</v>
      </c>
      <c r="H669" s="29" cm="1">
        <f t="array" aca="1" ref="H669" ca="1">IF(INDIRECT(C665&amp;"!$E$146")=0,"",COUNT(INDIRECT(C665&amp;"!$E$115:$E$145")))</f>
        <v>0</v>
      </c>
      <c r="I669" s="29" cm="1">
        <f t="array" aca="1" ref="I669" ca="1">IF(INDIRECT(C665&amp;"!$E$181")=0,"",COUNT(INDIRECT(C665&amp;"!$E$150:$E$180")))</f>
        <v>0</v>
      </c>
      <c r="J669" s="29" cm="1">
        <f t="array" aca="1" ref="J669" ca="1">IF(INDIRECT(C665&amp;"!$E$216")=0,"",COUNT(INDIRECT(C665&amp;"!$E$185:$E$215")))</f>
        <v>0</v>
      </c>
      <c r="K669" s="29" cm="1">
        <f t="array" aca="1" ref="K669" ca="1">IF(INDIRECT(C665&amp;"!$E$251")=0,"",COUNT(INDIRECT(C665&amp;"!$E$220:$E$250")))</f>
        <v>0</v>
      </c>
      <c r="L669" s="116" cm="1">
        <f t="array" aca="1" ref="L669" ca="1">IF(INDIRECT(C665&amp;"!$E$286")=0,"",COUNT(INDIRECT(C665&amp;"!$E$255:$E$285")))</f>
        <v>0</v>
      </c>
      <c r="M669" s="29">
        <f ca="1">IF($E$9="","",SUM($E669:$L669))</f>
        <v>0</v>
      </c>
      <c r="O669" s="132" t="s">
        <v>145</v>
      </c>
      <c r="Q669" s="55" t="e" cm="1" vm="1">
        <f t="array" aca="1" ref="Q669" ca="1">INDIRECT(C665&amp;"!A" &amp; MIN(_xlfn._xlws.FILTER(ROW(INDIRECT(C665&amp;"!$B$10:$B$40")),INDIRECT(C665&amp;"!$B$10:$B$40")&lt;&gt;"")))</f>
        <v>#VALUE!</v>
      </c>
      <c r="R669" s="55" t="e" cm="1" vm="1">
        <f t="array" aca="1" ref="R669" ca="1">INDIRECT(C665&amp;"!A"&amp;MIN(_xlfn._xlws.FILTER(ROW(INDIRECT(C665&amp;"!$B$45:$B$75")),INDIRECT(C665&amp;"!$B$45:$B$75")&lt;&gt;"")))</f>
        <v>#VALUE!</v>
      </c>
      <c r="S669" s="55" t="e" cm="1" vm="1">
        <f t="array" aca="1" ref="S669" ca="1">INDIRECT(C665&amp;"!A"&amp;MIN(_xlfn._xlws.FILTER(ROW(INDIRECT(C665&amp;"!$B$80:$B$110")),INDIRECT(C665&amp;"!$B$80:$B$110")&lt;&gt;"")))</f>
        <v>#VALUE!</v>
      </c>
      <c r="T669" s="55" t="e" cm="1" vm="1">
        <f t="array" aca="1" ref="T669" ca="1">INDIRECT(C665&amp;"!A" &amp; MIN(_xlfn._xlws.FILTER(ROW(INDIRECT(C665&amp;"!$B$115:$B$145")),INDIRECT(C665&amp;"!$B$115:$B$145")&lt;&gt;"")))</f>
        <v>#VALUE!</v>
      </c>
      <c r="U669" s="55" t="e" cm="1" vm="1">
        <f t="array" aca="1" ref="U669" ca="1">INDIRECT(C665&amp;"!A" &amp; MIN(_xlfn._xlws.FILTER(ROW(INDIRECT(C665&amp;"!$B$150:$B$180")),INDIRECT(C665&amp;"!$B$150:$B$180")&lt;&gt;"")))</f>
        <v>#VALUE!</v>
      </c>
      <c r="V669" s="55" t="e" cm="1" vm="1">
        <f t="array" aca="1" ref="V669" ca="1">INDIRECT(C665&amp;"!A" &amp; MIN(_xlfn._xlws.FILTER(ROW(INDIRECT(C665&amp;"!$B$185:$B$215")),INDIRECT(C665&amp;"!$B$185:$B$215")&lt;&gt;"")))</f>
        <v>#VALUE!</v>
      </c>
      <c r="W669" s="55" t="e" cm="1" vm="1">
        <f t="array" aca="1" ref="W669" ca="1">INDIRECT(C665&amp;"!A" &amp; MIN(_xlfn._xlws.FILTER(ROW(INDIRECT(C665&amp;"!$B$220:$B$250")),INDIRECT(C665&amp;"!$B$220:$B$250")&lt;&gt;"")))</f>
        <v>#VALUE!</v>
      </c>
      <c r="X669" s="55" t="e" cm="1" vm="1">
        <f t="array" aca="1" ref="X669" ca="1">INDIRECT(C665&amp;"!A" &amp; MIN(_xlfn._xlws.FILTER(ROW(INDIRECT(C665&amp;"!$B$255:$B$285")),INDIRECT(C665&amp;"!$B$255:$B$285")&lt;&gt;"")))</f>
        <v>#VALUE!</v>
      </c>
    </row>
    <row r="670" spans="2:24" ht="14.25" customHeight="1">
      <c r="C670" s="36" t="s">
        <v>18</v>
      </c>
      <c r="D670" s="30" t="str">
        <f>IF(G665="健保等級適用者（Ａ）","報酬月額","月給")</f>
        <v>月給</v>
      </c>
      <c r="E670" s="24"/>
      <c r="F670" s="24"/>
      <c r="G670" s="24"/>
      <c r="H670" s="24"/>
      <c r="I670" s="24"/>
      <c r="J670" s="24"/>
      <c r="K670" s="24"/>
      <c r="L670" s="117"/>
      <c r="M670" s="122"/>
    </row>
    <row r="671" spans="2:24" ht="14.25" customHeight="1">
      <c r="C671" s="42"/>
      <c r="D671" s="30" t="s">
        <v>68</v>
      </c>
      <c r="E671" s="75" t="str">
        <f ca="1">IF(E672="","",IF(G665="健保等級適用者（Ａ）",IF(K665="年1～3回",MATCH(E672,等級単価一覧!G:G,0),MATCH(E672,等級単価一覧!F:F,0)),MATCH(E672,等級単価一覧!L:L,0))-10)</f>
        <v/>
      </c>
      <c r="F671" s="75" t="str">
        <f ca="1">IF(F672="","",IF(G665="健保等級適用者（Ａ）",IF(K665="年1～3回",MATCH(F672,等級単価一覧!G:G,0),MATCH(F672,等級単価一覧!F:F,0)),MATCH(F672,等級単価一覧!L:L,0))-10)</f>
        <v/>
      </c>
      <c r="G671" s="75" t="str">
        <f ca="1">IF(G672="","",IF(G665="健保等級適用者（Ａ）",IF(K665="年1～3回",MATCH(G672,等級単価一覧!G:G,0),MATCH(G672,等級単価一覧!F:F,0)),MATCH(G672,等級単価一覧!L:L,0))-10)</f>
        <v/>
      </c>
      <c r="H671" s="75" t="str">
        <f ca="1">IF(H672="","",IF(G665="健保等級適用者（Ａ）",IF(K665="年1～3回",MATCH(H672,等級単価一覧!G:G,0),MATCH(H672,等級単価一覧!F:F,0)),MATCH(H672,等級単価一覧!L:L,0))-10)</f>
        <v/>
      </c>
      <c r="I671" s="75" t="str">
        <f ca="1">IF(I672="","",IF(G665="健保等級適用者（Ａ）",IF(K665="年1～3回",MATCH(I672,等級単価一覧!G:G,0),MATCH(I672,等級単価一覧!F:F,0)),MATCH(I672,等級単価一覧!L:L,0))-10)</f>
        <v/>
      </c>
      <c r="J671" s="75" t="str">
        <f ca="1">IF(J672="","",IF(G665="健保等級適用者（Ａ）",IF(K665="年1～3回",MATCH(J672,等級単価一覧!G:G,0),MATCH(J672,等級単価一覧!F:F,0)),MATCH(J672,等級単価一覧!L:L,0))-10)</f>
        <v/>
      </c>
      <c r="K671" s="75" t="str">
        <f ca="1">IF(K672="","",IF(G665="健保等級適用者（Ａ）",IF(K665="年1～3回",MATCH(K672,等級単価一覧!G:G,0),MATCH(K672,等級単価一覧!F:F,0)),MATCH(K672,等級単価一覧!L:L,0))-10)</f>
        <v/>
      </c>
      <c r="L671" s="118" t="str">
        <f ca="1">IF(L672="","",IF(G665="健保等級適用者（Ａ）",IF(K665="年1～3回",MATCH(L672,等級単価一覧!G:G,0),MATCH(L672,等級単価一覧!F:F,0)),MATCH(L672,等級単価一覧!L:L,0))-10)</f>
        <v/>
      </c>
      <c r="M671" s="122"/>
    </row>
    <row r="672" spans="2:24" ht="14.25" customHeight="1">
      <c r="C672" s="42"/>
      <c r="D672" s="23" t="s">
        <v>20</v>
      </c>
      <c r="E672" s="41" t="str" cm="1">
        <f t="array" aca="1" ref="E672" ca="1">IF(AND(Q665="○",R665="○",S665="○"),IFERROR(IF(G665="健保等級適用者（Ａ）",IF(K665="年1～3回",VLOOKUP(E670,等級単価一覧!$B$11:$G$60,6,FALSE),VLOOKUP(E670,等級単価一覧!$B$11:$G$60,5,FALSE)),INDIRECT("等級単価一覧!L"&amp;MATCH(MAX(_xlfn._xlws.FILTER(等級単価一覧!$H$11:$H$60,等級単価一覧!$H$11:$H$60&lt;=E670)),等級単価一覧!H:H,0))),""),"")</f>
        <v/>
      </c>
      <c r="F672" s="41" t="str" cm="1">
        <f t="array" aca="1" ref="F672" ca="1">IF(AND(Q665="○",R665="○",S665="○"),IFERROR(IF(G665="健保等級適用者（Ａ）",IF(K665="年1～3回",VLOOKUP(F670,等級単価一覧!$B$11:$G$60,6,FALSE),VLOOKUP(F670,等級単価一覧!$B$11:$G$60,5,FALSE)),INDIRECT("等級単価一覧!L"&amp;MATCH(MAX(_xlfn._xlws.FILTER(等級単価一覧!$H$11:$H$60,等級単価一覧!$H$11:$H$60&lt;=F670)),等級単価一覧!H:H,0))),""),"")</f>
        <v/>
      </c>
      <c r="G672" s="41" t="str" cm="1">
        <f t="array" aca="1" ref="G672" ca="1">IF(AND(Q665="○",R665="○",S665="○"),IFERROR(IF(G665="健保等級適用者（Ａ）",IF(K665="年1～3回",VLOOKUP(G670,等級単価一覧!$B$11:$G$60,6,FALSE),VLOOKUP(G670,等級単価一覧!$B$11:$G$60,5,FALSE)),INDIRECT("等級単価一覧!L"&amp;MATCH(MAX(_xlfn._xlws.FILTER(等級単価一覧!$H$11:$H$60,等級単価一覧!$H$11:$H$60&lt;=G670)),等級単価一覧!H:H,0))),""),"")</f>
        <v/>
      </c>
      <c r="H672" s="41" t="str" cm="1">
        <f t="array" aca="1" ref="H672" ca="1">IF(AND(Q665="○",R665="○",S665="○"),IFERROR(IF(G665="健保等級適用者（Ａ）",IF(K665="年1～3回",VLOOKUP(H670,等級単価一覧!$B$11:$G$60,6,FALSE),VLOOKUP(H670,等級単価一覧!$B$11:$G$60,5,FALSE)),INDIRECT("等級単価一覧!L"&amp;MATCH(MAX(_xlfn._xlws.FILTER(等級単価一覧!$H$11:$H$60,等級単価一覧!$H$11:$H$60&lt;=H670)),等級単価一覧!H:H,0))),""),"")</f>
        <v/>
      </c>
      <c r="I672" s="41" t="str" cm="1">
        <f t="array" aca="1" ref="I672" ca="1">IF(AND(Q665="○",R665="○",S665="○"),IFERROR(IF(G665="健保等級適用者（Ａ）",IF(K665="年1～3回",VLOOKUP(I670,等級単価一覧!$B$11:$G$60,6,FALSE),VLOOKUP(I670,等級単価一覧!$B$11:$G$60,5,FALSE)),INDIRECT("等級単価一覧!L"&amp;MATCH(MAX(_xlfn._xlws.FILTER(等級単価一覧!$H$11:$H$60,等級単価一覧!$H$11:$H$60&lt;=I670)),等級単価一覧!H:H,0))),""),"")</f>
        <v/>
      </c>
      <c r="J672" s="41" t="str" cm="1">
        <f t="array" aca="1" ref="J672" ca="1">IF(AND(Q665="○",R665="○",S665="○"),IFERROR(IF(G665="健保等級適用者（Ａ）",IF(K665="年1～3回",VLOOKUP(J670,等級単価一覧!$B$11:$G$60,6,FALSE),VLOOKUP(J670,等級単価一覧!$B$11:$G$60,5,FALSE)),INDIRECT("等級単価一覧!L"&amp;MATCH(MAX(_xlfn._xlws.FILTER(等級単価一覧!$H$11:$H$60,等級単価一覧!$H$11:$H$60&lt;=J670)),等級単価一覧!H:H,0))),""),"")</f>
        <v/>
      </c>
      <c r="K672" s="41" t="str" cm="1">
        <f t="array" aca="1" ref="K672" ca="1">IF(AND(Q665="○",R665="○",S665="○"),IFERROR(IF(G665="健保等級適用者（Ａ）",IF(K665="年1～3回",VLOOKUP(K670,等級単価一覧!$B$11:$G$60,6,FALSE),VLOOKUP(K670,等級単価一覧!$B$11:$G$60,5,FALSE)),INDIRECT("等級単価一覧!L"&amp;MATCH(MAX(_xlfn._xlws.FILTER(等級単価一覧!$H$11:$H$60,等級単価一覧!$H$11:$H$60&lt;=K670)),等級単価一覧!H:H,0))),""),"")</f>
        <v/>
      </c>
      <c r="L672" s="119" t="str" cm="1">
        <f t="array" aca="1" ref="L672" ca="1">IF(AND(Q665="○",R665="○",S665="○"),IFERROR(IF(G665="健保等級適用者（Ａ）",IF(K665="年1～3回",VLOOKUP(L670,等級単価一覧!$B$11:$G$60,6,FALSE),VLOOKUP(L670,等級単価一覧!$B$11:$G$60,5,FALSE)),INDIRECT("等級単価一覧!L"&amp;MATCH(MAX(_xlfn._xlws.FILTER(等級単価一覧!$H$11:$H$60,等級単価一覧!$H$11:$H$60&lt;=L670)),等級単価一覧!H:H,0))),""),"")</f>
        <v/>
      </c>
      <c r="M672" s="122"/>
    </row>
    <row r="673" spans="2:24" ht="14.25" customHeight="1">
      <c r="C673" s="43"/>
      <c r="D673" s="36" t="s">
        <v>21</v>
      </c>
      <c r="E673" s="37" t="str" cm="1">
        <f t="array" aca="1" ref="E673" ca="1">IF(INDIRECT(C665&amp;"!$E$41")=0,"",INDIRECT(C665&amp;"!$E$41"))</f>
        <v/>
      </c>
      <c r="F673" s="37" t="str" cm="1">
        <f t="array" aca="1" ref="F673" ca="1">IF(INDIRECT(C665&amp;"!$E$76")=0,"",INDIRECT(C665&amp;"!$E$76"))</f>
        <v/>
      </c>
      <c r="G673" s="37" t="str" cm="1">
        <f t="array" aca="1" ref="G673" ca="1">IF(INDIRECT(C665&amp;"!$E$111")=0,"",INDIRECT(C665&amp;"!$E$111"))</f>
        <v/>
      </c>
      <c r="H673" s="37" t="str" cm="1">
        <f t="array" aca="1" ref="H673" ca="1">IF(INDIRECT(C665&amp;"!$E$146")=0,"",INDIRECT(C665&amp;"!$E$146"))</f>
        <v/>
      </c>
      <c r="I673" s="37" t="str" cm="1">
        <f t="array" aca="1" ref="I673" ca="1">IF(INDIRECT(C665&amp;"!$E$181")=0,"",INDIRECT(C665&amp;"!$E$181"))</f>
        <v/>
      </c>
      <c r="J673" s="37" t="str" cm="1">
        <f t="array" aca="1" ref="J673" ca="1">IF(INDIRECT(C665&amp;"!$E$216")=0,"",INDIRECT(C665&amp;"!$E$216"))</f>
        <v/>
      </c>
      <c r="K673" s="37" t="str" cm="1">
        <f t="array" aca="1" ref="K673" ca="1">IF(INDIRECT(C665&amp;"!$E$251")=0,"",INDIRECT(C665&amp;"!$E$251"))</f>
        <v/>
      </c>
      <c r="L673" s="120" t="str" cm="1">
        <f t="array" aca="1" ref="L673" ca="1">IF(INDIRECT(C665&amp;"!$E$286")=0,"",INDIRECT(C665&amp;"!$E$286"))</f>
        <v/>
      </c>
      <c r="M673" s="37" t="str">
        <f ca="1">IF(E673="","",SUM($E673:$L673))</f>
        <v/>
      </c>
    </row>
    <row r="674" spans="2:24" ht="14.25" customHeight="1">
      <c r="C674" s="43"/>
      <c r="D674" s="36" t="s">
        <v>91</v>
      </c>
      <c r="E674" s="53" t="str">
        <f ca="1">IF(OR(E672="",E673=""),"",ROUNDDOWN(E672*E673*24,0))</f>
        <v/>
      </c>
      <c r="F674" s="53" t="str">
        <f t="shared" ref="F674:L674" ca="1" si="478">IF(OR(F672="",F673=""),"",ROUNDDOWN(F672*F673*24,0))</f>
        <v/>
      </c>
      <c r="G674" s="53" t="str">
        <f t="shared" ca="1" si="478"/>
        <v/>
      </c>
      <c r="H674" s="53" t="str">
        <f t="shared" ca="1" si="478"/>
        <v/>
      </c>
      <c r="I674" s="53" t="str">
        <f t="shared" ca="1" si="478"/>
        <v/>
      </c>
      <c r="J674" s="53" t="str">
        <f t="shared" ca="1" si="478"/>
        <v/>
      </c>
      <c r="K674" s="53" t="str">
        <f t="shared" ca="1" si="478"/>
        <v/>
      </c>
      <c r="L674" s="53" t="str">
        <f t="shared" ca="1" si="478"/>
        <v/>
      </c>
      <c r="M674" s="123">
        <f ca="1">SUM(E674:L674)</f>
        <v>0</v>
      </c>
      <c r="Q674" s="26" t="str">
        <f t="shared" ref="Q674" ca="1" si="479">IF(OR(E672="",E673=""),"", TEXT(E672,"#,###円") &amp; "×" &amp; TEXT(E673,"[h]:mm時間;@") &amp; "=" &amp; TEXT(E674,"#,###円"))</f>
        <v/>
      </c>
      <c r="R674" s="26" t="str">
        <f t="shared" ref="R674" ca="1" si="480">IF(OR(F672="",F673=""),"", TEXT(F672,"#,###円") &amp; "×" &amp; TEXT(F673,"[h]:mm時間;@") &amp; "=" &amp; TEXT(F674,"#,###円"))</f>
        <v/>
      </c>
      <c r="S674" s="26" t="str">
        <f t="shared" ref="S674" ca="1" si="481">IF(OR(G672="",G673=""),"", TEXT(G672,"#,###円") &amp; "×" &amp; TEXT(G673,"[h]:mm時間;@") &amp; "=" &amp; TEXT(G674,"#,###円"))</f>
        <v/>
      </c>
      <c r="T674" s="26" t="str">
        <f t="shared" ref="T674" ca="1" si="482">IF(OR(H672="",H673=""),"", TEXT(H672,"#,###円") &amp; "×" &amp; TEXT(H673,"[h]:mm時間;@") &amp; "=" &amp; TEXT(H674,"#,###円"))</f>
        <v/>
      </c>
      <c r="U674" s="26" t="str">
        <f t="shared" ref="U674" ca="1" si="483">IF(OR(I672="",I673=""),"", TEXT(I672,"#,###円") &amp; "×" &amp; TEXT(I673,"[h]:mm時間;@") &amp; "=" &amp; TEXT(I674,"#,###円"))</f>
        <v/>
      </c>
      <c r="V674" s="26" t="str">
        <f t="shared" ref="V674" ca="1" si="484">IF(OR(J672="",J673=""),"", TEXT(J672,"#,###円") &amp; "×" &amp; TEXT(J673,"[h]:mm時間;@") &amp; "=" &amp; TEXT(J674,"#,###円"))</f>
        <v/>
      </c>
      <c r="W674" s="26" t="str">
        <f t="shared" ref="W674" ca="1" si="485">IF(OR(K672="",K673=""),"", TEXT(K672,"#,###円") &amp; "×" &amp; TEXT(K673,"[h]:mm時間;@") &amp; "=" &amp; TEXT(K674,"#,###円"))</f>
        <v/>
      </c>
      <c r="X674" s="26" t="str">
        <f ca="1">IF(OR(L672="",K673=""),"", TEXT(L672,"#,###円") &amp; "×" &amp; TEXT(L673,"[h]:mm時間;@") &amp; "=" &amp; TEXT(L674,"#,###円"))</f>
        <v/>
      </c>
    </row>
    <row r="675" spans="2:24" ht="14.25" customHeight="1">
      <c r="C675" s="36" t="s">
        <v>74</v>
      </c>
      <c r="D675" s="46" t="s">
        <v>75</v>
      </c>
      <c r="E675" s="47"/>
      <c r="F675" s="48"/>
      <c r="G675" s="48"/>
      <c r="H675" s="48"/>
      <c r="I675" s="48"/>
      <c r="J675" s="48"/>
      <c r="K675" s="48"/>
      <c r="L675" s="47"/>
      <c r="M675" s="124">
        <f>SUM(E675:L675)</f>
        <v>0</v>
      </c>
      <c r="Q675" s="26" t="str">
        <f t="shared" ref="Q675:X675" si="486">IF(E675="",""," / 自己負担：" &amp; TEXT(E675,"#,###円")) &amp; IF(E676="",""," ※" &amp;E676)</f>
        <v/>
      </c>
      <c r="R675" s="26" t="str">
        <f t="shared" si="486"/>
        <v/>
      </c>
      <c r="S675" s="26" t="str">
        <f t="shared" si="486"/>
        <v/>
      </c>
      <c r="T675" s="26" t="str">
        <f t="shared" si="486"/>
        <v/>
      </c>
      <c r="U675" s="26" t="str">
        <f t="shared" si="486"/>
        <v/>
      </c>
      <c r="V675" s="26" t="str">
        <f t="shared" si="486"/>
        <v/>
      </c>
      <c r="W675" s="26" t="str">
        <f t="shared" si="486"/>
        <v/>
      </c>
      <c r="X675" s="26" t="str">
        <f t="shared" si="486"/>
        <v/>
      </c>
    </row>
    <row r="676" spans="2:24" ht="34.5" customHeight="1" thickBot="1">
      <c r="C676" s="49" t="s">
        <v>76</v>
      </c>
      <c r="D676" s="50" t="s">
        <v>77</v>
      </c>
      <c r="E676" s="51"/>
      <c r="F676" s="51"/>
      <c r="G676" s="51"/>
      <c r="H676" s="51"/>
      <c r="I676" s="51"/>
      <c r="J676" s="51"/>
      <c r="K676" s="51"/>
      <c r="L676" s="51"/>
      <c r="M676" s="122"/>
      <c r="O676" s="1" t="s">
        <v>78</v>
      </c>
    </row>
    <row r="677" spans="2:24" ht="14.25" customHeight="1" thickTop="1">
      <c r="C677" s="44"/>
      <c r="D677" s="38" t="s">
        <v>22</v>
      </c>
      <c r="E677" s="39" t="str">
        <f ca="1">IFERROR(IF(E674-E675=0,"",E674-E675),"")</f>
        <v/>
      </c>
      <c r="F677" s="39" t="str">
        <f t="shared" ref="F677:L677" ca="1" si="487">IFERROR(IF(F674-F675=0,"",F674-F675),"")</f>
        <v/>
      </c>
      <c r="G677" s="39" t="str">
        <f t="shared" ca="1" si="487"/>
        <v/>
      </c>
      <c r="H677" s="39" t="str">
        <f t="shared" ca="1" si="487"/>
        <v/>
      </c>
      <c r="I677" s="39" t="str">
        <f t="shared" ca="1" si="487"/>
        <v/>
      </c>
      <c r="J677" s="39" t="str">
        <f t="shared" ca="1" si="487"/>
        <v/>
      </c>
      <c r="K677" s="39" t="str">
        <f t="shared" ca="1" si="487"/>
        <v/>
      </c>
      <c r="L677" s="121" t="str">
        <f t="shared" ca="1" si="487"/>
        <v/>
      </c>
      <c r="M677" s="39" t="str">
        <f ca="1">IF(E677="","",SUM(E677:L677))</f>
        <v/>
      </c>
      <c r="Q677" s="56" t="str">
        <f ca="1">Q674&amp;Q675</f>
        <v/>
      </c>
      <c r="R677" s="56" t="str">
        <f t="shared" ref="R677:X677" ca="1" si="488">R674&amp;R675</f>
        <v/>
      </c>
      <c r="S677" s="56" t="str">
        <f t="shared" ca="1" si="488"/>
        <v/>
      </c>
      <c r="T677" s="56" t="str">
        <f t="shared" ca="1" si="488"/>
        <v/>
      </c>
      <c r="U677" s="56" t="str">
        <f t="shared" ca="1" si="488"/>
        <v/>
      </c>
      <c r="V677" s="56" t="str">
        <f t="shared" ca="1" si="488"/>
        <v/>
      </c>
      <c r="W677" s="56" t="str">
        <f t="shared" ca="1" si="488"/>
        <v/>
      </c>
      <c r="X677" s="56" t="str">
        <f t="shared" ca="1" si="488"/>
        <v/>
      </c>
    </row>
    <row r="678" spans="2:24" ht="15" thickBot="1">
      <c r="B678" s="32"/>
      <c r="C678" s="32"/>
      <c r="D678" s="32"/>
      <c r="E678" s="32"/>
      <c r="F678" s="32"/>
      <c r="G678" s="32"/>
      <c r="H678" s="32"/>
      <c r="I678" s="32"/>
      <c r="J678" s="32"/>
      <c r="K678" s="32"/>
      <c r="L678" s="32"/>
      <c r="M678" s="32"/>
    </row>
    <row r="679" spans="2:24">
      <c r="Q679" s="1" t="s">
        <v>88</v>
      </c>
      <c r="R679" s="1" t="s">
        <v>89</v>
      </c>
      <c r="S679" s="1" t="s">
        <v>90</v>
      </c>
    </row>
    <row r="680" spans="2:24" ht="14.25" customHeight="1">
      <c r="B680" s="45">
        <f>B665+1</f>
        <v>46</v>
      </c>
      <c r="C680" s="35" t="str">
        <f>HYPERLINK("#日誌"&amp;B680&amp;"!B10","日誌"&amp;B680)</f>
        <v>日誌46</v>
      </c>
      <c r="D680" s="127" t="s">
        <v>106</v>
      </c>
      <c r="E680" s="130"/>
      <c r="F680" s="127" t="s">
        <v>73</v>
      </c>
      <c r="G680" s="52"/>
      <c r="H680" s="127" t="s">
        <v>83</v>
      </c>
      <c r="I680" s="25"/>
      <c r="J680" s="127" t="s">
        <v>15</v>
      </c>
      <c r="K680" s="25"/>
      <c r="M680" s="54" t="str">
        <f>HYPERLINK("#①人件費!C"&amp;9*B680,"経費支出管理表へ")</f>
        <v>経費支出管理表へ</v>
      </c>
      <c r="O680" s="125" t="str">
        <f>IF(AND(G680="健保等級適用者以外の者（Ｂ）",OR(I680="日額",I680="時給")),"健保等級適用者以外の者（Ｂ）かつ給与形態が「"&amp;I680&amp;"」の場合、等級単価を適用しません。補助金事務局へお問い合わせ頂き、個別単価を適用してください。","")</f>
        <v/>
      </c>
      <c r="Q680" s="1" t="str">
        <f>IF(G680="","×","○")</f>
        <v>×</v>
      </c>
      <c r="R680" s="1" t="str">
        <f>IF(G680="健保等級適用者（Ａ）","○",IF(AND(G680="健保等級適用者以外の者（Ｂ）",I680=""),"×",IF(OR(I680="年額",I680="月額"),"○","")))</f>
        <v/>
      </c>
      <c r="S680" s="1" t="str">
        <f>IF(AND(G680="健保等級適用者（Ａ）",K680=""),"×","○")</f>
        <v>○</v>
      </c>
    </row>
    <row r="681" spans="2:24" ht="14.25" customHeight="1">
      <c r="C681" s="95"/>
      <c r="D681" s="94"/>
      <c r="F681" s="127" t="s">
        <v>115</v>
      </c>
      <c r="G681" s="25"/>
      <c r="H681" s="127" t="s">
        <v>116</v>
      </c>
      <c r="I681" s="25"/>
    </row>
    <row r="682" spans="2:24" ht="7.5" customHeight="1">
      <c r="C682" s="26"/>
      <c r="D682" s="26"/>
      <c r="E682" s="26"/>
      <c r="F682" s="26"/>
      <c r="G682" s="34" t="e">
        <f>VLOOKUP(G681,リスト!F:G,2,FALSE)</f>
        <v>#N/A</v>
      </c>
      <c r="H682" s="26"/>
      <c r="I682" s="34"/>
      <c r="J682" s="26"/>
      <c r="K682" s="26"/>
      <c r="L682" s="26"/>
      <c r="M682" s="26"/>
    </row>
    <row r="683" spans="2:24" ht="14.25" customHeight="1">
      <c r="C683" s="40"/>
      <c r="D683" s="111"/>
      <c r="E683" s="112" t="s">
        <v>42</v>
      </c>
      <c r="F683" s="112" t="s">
        <v>43</v>
      </c>
      <c r="G683" s="112" t="s">
        <v>44</v>
      </c>
      <c r="H683" s="112" t="s">
        <v>45</v>
      </c>
      <c r="I683" s="112" t="s">
        <v>46</v>
      </c>
      <c r="J683" s="112" t="s">
        <v>47</v>
      </c>
      <c r="K683" s="112" t="s">
        <v>48</v>
      </c>
      <c r="L683" s="112" t="s">
        <v>49</v>
      </c>
      <c r="M683" s="113" t="s">
        <v>11</v>
      </c>
      <c r="Q683" s="112" t="s">
        <v>42</v>
      </c>
      <c r="R683" s="112" t="s">
        <v>43</v>
      </c>
      <c r="S683" s="112" t="s">
        <v>44</v>
      </c>
      <c r="T683" s="112" t="s">
        <v>45</v>
      </c>
      <c r="U683" s="112" t="s">
        <v>46</v>
      </c>
      <c r="V683" s="112" t="s">
        <v>47</v>
      </c>
      <c r="W683" s="112" t="s">
        <v>48</v>
      </c>
      <c r="X683" s="112" t="s">
        <v>49</v>
      </c>
    </row>
    <row r="684" spans="2:24" ht="14.25" customHeight="1">
      <c r="C684" s="27" t="s">
        <v>17</v>
      </c>
      <c r="D684" s="28"/>
      <c r="E684" s="29" cm="1">
        <f t="array" aca="1" ref="E684" ca="1">IF(INDIRECT(C680&amp;"!$E$41")=0,"",COUNT(INDIRECT(C680&amp;"!$E$10:$E$40")))</f>
        <v>0</v>
      </c>
      <c r="F684" s="29" cm="1">
        <f t="array" aca="1" ref="F684" ca="1">IF(INDIRECT(C680&amp;"!$E$76")=0,"",COUNT(INDIRECT(C680&amp;"!$E$45:$E$75")))</f>
        <v>0</v>
      </c>
      <c r="G684" s="29" cm="1">
        <f t="array" aca="1" ref="G684" ca="1">IF(INDIRECT(C680&amp;"!$E$111")=0,"",COUNT(INDIRECT(C680&amp;"!$E$80:$E$110")))</f>
        <v>0</v>
      </c>
      <c r="H684" s="29" cm="1">
        <f t="array" aca="1" ref="H684" ca="1">IF(INDIRECT(C680&amp;"!$E$146")=0,"",COUNT(INDIRECT(C680&amp;"!$E$115:$E$145")))</f>
        <v>0</v>
      </c>
      <c r="I684" s="29" cm="1">
        <f t="array" aca="1" ref="I684" ca="1">IF(INDIRECT(C680&amp;"!$E$181")=0,"",COUNT(INDIRECT(C680&amp;"!$E$150:$E$180")))</f>
        <v>0</v>
      </c>
      <c r="J684" s="29" cm="1">
        <f t="array" aca="1" ref="J684" ca="1">IF(INDIRECT(C680&amp;"!$E$216")=0,"",COUNT(INDIRECT(C680&amp;"!$E$185:$E$215")))</f>
        <v>0</v>
      </c>
      <c r="K684" s="29" cm="1">
        <f t="array" aca="1" ref="K684" ca="1">IF(INDIRECT(C680&amp;"!$E$251")=0,"",COUNT(INDIRECT(C680&amp;"!$E$220:$E$250")))</f>
        <v>0</v>
      </c>
      <c r="L684" s="116" cm="1">
        <f t="array" aca="1" ref="L684" ca="1">IF(INDIRECT(C680&amp;"!$E$286")=0,"",COUNT(INDIRECT(C680&amp;"!$E$255:$E$285")))</f>
        <v>0</v>
      </c>
      <c r="M684" s="29">
        <f ca="1">IF($E$9="","",SUM($E684:$L684))</f>
        <v>0</v>
      </c>
      <c r="O684" s="132" t="s">
        <v>145</v>
      </c>
      <c r="Q684" s="55" t="e" cm="1" vm="1">
        <f t="array" aca="1" ref="Q684" ca="1">INDIRECT(C680&amp;"!A" &amp; MIN(_xlfn._xlws.FILTER(ROW(INDIRECT(C680&amp;"!$B$10:$B$40")),INDIRECT(C680&amp;"!$B$10:$B$40")&lt;&gt;"")))</f>
        <v>#VALUE!</v>
      </c>
      <c r="R684" s="55" t="e" cm="1" vm="1">
        <f t="array" aca="1" ref="R684" ca="1">INDIRECT(C680&amp;"!A"&amp;MIN(_xlfn._xlws.FILTER(ROW(INDIRECT(C680&amp;"!$B$45:$B$75")),INDIRECT(C680&amp;"!$B$45:$B$75")&lt;&gt;"")))</f>
        <v>#VALUE!</v>
      </c>
      <c r="S684" s="55" t="e" cm="1" vm="1">
        <f t="array" aca="1" ref="S684" ca="1">INDIRECT(C680&amp;"!A"&amp;MIN(_xlfn._xlws.FILTER(ROW(INDIRECT(C680&amp;"!$B$80:$B$110")),INDIRECT(C680&amp;"!$B$80:$B$110")&lt;&gt;"")))</f>
        <v>#VALUE!</v>
      </c>
      <c r="T684" s="55" t="e" cm="1" vm="1">
        <f t="array" aca="1" ref="T684" ca="1">INDIRECT(C680&amp;"!A" &amp; MIN(_xlfn._xlws.FILTER(ROW(INDIRECT(C680&amp;"!$B$115:$B$145")),INDIRECT(C680&amp;"!$B$115:$B$145")&lt;&gt;"")))</f>
        <v>#VALUE!</v>
      </c>
      <c r="U684" s="55" t="e" cm="1" vm="1">
        <f t="array" aca="1" ref="U684" ca="1">INDIRECT(C680&amp;"!A" &amp; MIN(_xlfn._xlws.FILTER(ROW(INDIRECT(C680&amp;"!$B$150:$B$180")),INDIRECT(C680&amp;"!$B$150:$B$180")&lt;&gt;"")))</f>
        <v>#VALUE!</v>
      </c>
      <c r="V684" s="55" t="e" cm="1" vm="1">
        <f t="array" aca="1" ref="V684" ca="1">INDIRECT(C680&amp;"!A" &amp; MIN(_xlfn._xlws.FILTER(ROW(INDIRECT(C680&amp;"!$B$185:$B$215")),INDIRECT(C680&amp;"!$B$185:$B$215")&lt;&gt;"")))</f>
        <v>#VALUE!</v>
      </c>
      <c r="W684" s="55" t="e" cm="1" vm="1">
        <f t="array" aca="1" ref="W684" ca="1">INDIRECT(C680&amp;"!A" &amp; MIN(_xlfn._xlws.FILTER(ROW(INDIRECT(C680&amp;"!$B$220:$B$250")),INDIRECT(C680&amp;"!$B$220:$B$250")&lt;&gt;"")))</f>
        <v>#VALUE!</v>
      </c>
      <c r="X684" s="55" t="e" cm="1" vm="1">
        <f t="array" aca="1" ref="X684" ca="1">INDIRECT(C680&amp;"!A" &amp; MIN(_xlfn._xlws.FILTER(ROW(INDIRECT(C680&amp;"!$B$255:$B$285")),INDIRECT(C680&amp;"!$B$255:$B$285")&lt;&gt;"")))</f>
        <v>#VALUE!</v>
      </c>
    </row>
    <row r="685" spans="2:24" ht="14.25" customHeight="1">
      <c r="C685" s="36" t="s">
        <v>18</v>
      </c>
      <c r="D685" s="30" t="str">
        <f>IF(G680="健保等級適用者（Ａ）","報酬月額","月給")</f>
        <v>月給</v>
      </c>
      <c r="E685" s="24"/>
      <c r="F685" s="24"/>
      <c r="G685" s="24"/>
      <c r="H685" s="24"/>
      <c r="I685" s="24"/>
      <c r="J685" s="24"/>
      <c r="K685" s="24"/>
      <c r="L685" s="117"/>
      <c r="M685" s="122"/>
    </row>
    <row r="686" spans="2:24" ht="14.25" customHeight="1">
      <c r="C686" s="42"/>
      <c r="D686" s="30" t="s">
        <v>68</v>
      </c>
      <c r="E686" s="75" t="str">
        <f ca="1">IF(E687="","",IF(G680="健保等級適用者（Ａ）",IF(K680="年1～3回",MATCH(E687,等級単価一覧!G:G,0),MATCH(E687,等級単価一覧!F:F,0)),MATCH(E687,等級単価一覧!L:L,0))-10)</f>
        <v/>
      </c>
      <c r="F686" s="75" t="str">
        <f ca="1">IF(F687="","",IF(G680="健保等級適用者（Ａ）",IF(K680="年1～3回",MATCH(F687,等級単価一覧!G:G,0),MATCH(F687,等級単価一覧!F:F,0)),MATCH(F687,等級単価一覧!L:L,0))-10)</f>
        <v/>
      </c>
      <c r="G686" s="75" t="str">
        <f ca="1">IF(G687="","",IF(G680="健保等級適用者（Ａ）",IF(K680="年1～3回",MATCH(G687,等級単価一覧!G:G,0),MATCH(G687,等級単価一覧!F:F,0)),MATCH(G687,等級単価一覧!L:L,0))-10)</f>
        <v/>
      </c>
      <c r="H686" s="75" t="str">
        <f ca="1">IF(H687="","",IF(G680="健保等級適用者（Ａ）",IF(K680="年1～3回",MATCH(H687,等級単価一覧!G:G,0),MATCH(H687,等級単価一覧!F:F,0)),MATCH(H687,等級単価一覧!L:L,0))-10)</f>
        <v/>
      </c>
      <c r="I686" s="75" t="str">
        <f ca="1">IF(I687="","",IF(G680="健保等級適用者（Ａ）",IF(K680="年1～3回",MATCH(I687,等級単価一覧!G:G,0),MATCH(I687,等級単価一覧!F:F,0)),MATCH(I687,等級単価一覧!L:L,0))-10)</f>
        <v/>
      </c>
      <c r="J686" s="75" t="str">
        <f ca="1">IF(J687="","",IF(G680="健保等級適用者（Ａ）",IF(K680="年1～3回",MATCH(J687,等級単価一覧!G:G,0),MATCH(J687,等級単価一覧!F:F,0)),MATCH(J687,等級単価一覧!L:L,0))-10)</f>
        <v/>
      </c>
      <c r="K686" s="75" t="str">
        <f ca="1">IF(K687="","",IF(G680="健保等級適用者（Ａ）",IF(K680="年1～3回",MATCH(K687,等級単価一覧!G:G,0),MATCH(K687,等級単価一覧!F:F,0)),MATCH(K687,等級単価一覧!L:L,0))-10)</f>
        <v/>
      </c>
      <c r="L686" s="118" t="str">
        <f ca="1">IF(L687="","",IF(G680="健保等級適用者（Ａ）",IF(K680="年1～3回",MATCH(L687,等級単価一覧!G:G,0),MATCH(L687,等級単価一覧!F:F,0)),MATCH(L687,等級単価一覧!L:L,0))-10)</f>
        <v/>
      </c>
      <c r="M686" s="122"/>
    </row>
    <row r="687" spans="2:24" ht="14.25" customHeight="1">
      <c r="C687" s="42"/>
      <c r="D687" s="23" t="s">
        <v>20</v>
      </c>
      <c r="E687" s="41" t="str" cm="1">
        <f t="array" aca="1" ref="E687" ca="1">IF(AND(Q680="○",R680="○",S680="○"),IFERROR(IF(G680="健保等級適用者（Ａ）",IF(K680="年1～3回",VLOOKUP(E685,等級単価一覧!$B$11:$G$60,6,FALSE),VLOOKUP(E685,等級単価一覧!$B$11:$G$60,5,FALSE)),INDIRECT("等級単価一覧!L"&amp;MATCH(MAX(_xlfn._xlws.FILTER(等級単価一覧!$H$11:$H$60,等級単価一覧!$H$11:$H$60&lt;=E685)),等級単価一覧!H:H,0))),""),"")</f>
        <v/>
      </c>
      <c r="F687" s="41" t="str" cm="1">
        <f t="array" aca="1" ref="F687" ca="1">IF(AND(Q680="○",R680="○",S680="○"),IFERROR(IF(G680="健保等級適用者（Ａ）",IF(K680="年1～3回",VLOOKUP(F685,等級単価一覧!$B$11:$G$60,6,FALSE),VLOOKUP(F685,等級単価一覧!$B$11:$G$60,5,FALSE)),INDIRECT("等級単価一覧!L"&amp;MATCH(MAX(_xlfn._xlws.FILTER(等級単価一覧!$H$11:$H$60,等級単価一覧!$H$11:$H$60&lt;=F685)),等級単価一覧!H:H,0))),""),"")</f>
        <v/>
      </c>
      <c r="G687" s="41" t="str" cm="1">
        <f t="array" aca="1" ref="G687" ca="1">IF(AND(Q680="○",R680="○",S680="○"),IFERROR(IF(G680="健保等級適用者（Ａ）",IF(K680="年1～3回",VLOOKUP(G685,等級単価一覧!$B$11:$G$60,6,FALSE),VLOOKUP(G685,等級単価一覧!$B$11:$G$60,5,FALSE)),INDIRECT("等級単価一覧!L"&amp;MATCH(MAX(_xlfn._xlws.FILTER(等級単価一覧!$H$11:$H$60,等級単価一覧!$H$11:$H$60&lt;=G685)),等級単価一覧!H:H,0))),""),"")</f>
        <v/>
      </c>
      <c r="H687" s="41" t="str" cm="1">
        <f t="array" aca="1" ref="H687" ca="1">IF(AND(Q680="○",R680="○",S680="○"),IFERROR(IF(G680="健保等級適用者（Ａ）",IF(K680="年1～3回",VLOOKUP(H685,等級単価一覧!$B$11:$G$60,6,FALSE),VLOOKUP(H685,等級単価一覧!$B$11:$G$60,5,FALSE)),INDIRECT("等級単価一覧!L"&amp;MATCH(MAX(_xlfn._xlws.FILTER(等級単価一覧!$H$11:$H$60,等級単価一覧!$H$11:$H$60&lt;=H685)),等級単価一覧!H:H,0))),""),"")</f>
        <v/>
      </c>
      <c r="I687" s="41" t="str" cm="1">
        <f t="array" aca="1" ref="I687" ca="1">IF(AND(Q680="○",R680="○",S680="○"),IFERROR(IF(G680="健保等級適用者（Ａ）",IF(K680="年1～3回",VLOOKUP(I685,等級単価一覧!$B$11:$G$60,6,FALSE),VLOOKUP(I685,等級単価一覧!$B$11:$G$60,5,FALSE)),INDIRECT("等級単価一覧!L"&amp;MATCH(MAX(_xlfn._xlws.FILTER(等級単価一覧!$H$11:$H$60,等級単価一覧!$H$11:$H$60&lt;=I685)),等級単価一覧!H:H,0))),""),"")</f>
        <v/>
      </c>
      <c r="J687" s="41" t="str" cm="1">
        <f t="array" aca="1" ref="J687" ca="1">IF(AND(Q680="○",R680="○",S680="○"),IFERROR(IF(G680="健保等級適用者（Ａ）",IF(K680="年1～3回",VLOOKUP(J685,等級単価一覧!$B$11:$G$60,6,FALSE),VLOOKUP(J685,等級単価一覧!$B$11:$G$60,5,FALSE)),INDIRECT("等級単価一覧!L"&amp;MATCH(MAX(_xlfn._xlws.FILTER(等級単価一覧!$H$11:$H$60,等級単価一覧!$H$11:$H$60&lt;=J685)),等級単価一覧!H:H,0))),""),"")</f>
        <v/>
      </c>
      <c r="K687" s="41" t="str" cm="1">
        <f t="array" aca="1" ref="K687" ca="1">IF(AND(Q680="○",R680="○",S680="○"),IFERROR(IF(G680="健保等級適用者（Ａ）",IF(K680="年1～3回",VLOOKUP(K685,等級単価一覧!$B$11:$G$60,6,FALSE),VLOOKUP(K685,等級単価一覧!$B$11:$G$60,5,FALSE)),INDIRECT("等級単価一覧!L"&amp;MATCH(MAX(_xlfn._xlws.FILTER(等級単価一覧!$H$11:$H$60,等級単価一覧!$H$11:$H$60&lt;=K685)),等級単価一覧!H:H,0))),""),"")</f>
        <v/>
      </c>
      <c r="L687" s="119" t="str" cm="1">
        <f t="array" aca="1" ref="L687" ca="1">IF(AND(Q680="○",R680="○",S680="○"),IFERROR(IF(G680="健保等級適用者（Ａ）",IF(K680="年1～3回",VLOOKUP(L685,等級単価一覧!$B$11:$G$60,6,FALSE),VLOOKUP(L685,等級単価一覧!$B$11:$G$60,5,FALSE)),INDIRECT("等級単価一覧!L"&amp;MATCH(MAX(_xlfn._xlws.FILTER(等級単価一覧!$H$11:$H$60,等級単価一覧!$H$11:$H$60&lt;=L685)),等級単価一覧!H:H,0))),""),"")</f>
        <v/>
      </c>
      <c r="M687" s="122"/>
    </row>
    <row r="688" spans="2:24" ht="14.25" customHeight="1">
      <c r="C688" s="43"/>
      <c r="D688" s="36" t="s">
        <v>21</v>
      </c>
      <c r="E688" s="37" t="str" cm="1">
        <f t="array" aca="1" ref="E688" ca="1">IF(INDIRECT(C680&amp;"!$E$41")=0,"",INDIRECT(C680&amp;"!$E$41"))</f>
        <v/>
      </c>
      <c r="F688" s="37" t="str" cm="1">
        <f t="array" aca="1" ref="F688" ca="1">IF(INDIRECT(C680&amp;"!$E$76")=0,"",INDIRECT(C680&amp;"!$E$76"))</f>
        <v/>
      </c>
      <c r="G688" s="37" t="str" cm="1">
        <f t="array" aca="1" ref="G688" ca="1">IF(INDIRECT(C680&amp;"!$E$111")=0,"",INDIRECT(C680&amp;"!$E$111"))</f>
        <v/>
      </c>
      <c r="H688" s="37" t="str" cm="1">
        <f t="array" aca="1" ref="H688" ca="1">IF(INDIRECT(C680&amp;"!$E$146")=0,"",INDIRECT(C680&amp;"!$E$146"))</f>
        <v/>
      </c>
      <c r="I688" s="37" t="str" cm="1">
        <f t="array" aca="1" ref="I688" ca="1">IF(INDIRECT(C680&amp;"!$E$181")=0,"",INDIRECT(C680&amp;"!$E$181"))</f>
        <v/>
      </c>
      <c r="J688" s="37" t="str" cm="1">
        <f t="array" aca="1" ref="J688" ca="1">IF(INDIRECT(C680&amp;"!$E$216")=0,"",INDIRECT(C680&amp;"!$E$216"))</f>
        <v/>
      </c>
      <c r="K688" s="37" t="str" cm="1">
        <f t="array" aca="1" ref="K688" ca="1">IF(INDIRECT(C680&amp;"!$E$251")=0,"",INDIRECT(C680&amp;"!$E$251"))</f>
        <v/>
      </c>
      <c r="L688" s="120" t="str" cm="1">
        <f t="array" aca="1" ref="L688" ca="1">IF(INDIRECT(C680&amp;"!$E$286")=0,"",INDIRECT(C680&amp;"!$E$286"))</f>
        <v/>
      </c>
      <c r="M688" s="37" t="str">
        <f ca="1">IF(E688="","",SUM($E688:$L688))</f>
        <v/>
      </c>
    </row>
    <row r="689" spans="2:24" ht="14.25" customHeight="1">
      <c r="C689" s="43"/>
      <c r="D689" s="36" t="s">
        <v>91</v>
      </c>
      <c r="E689" s="53" t="str">
        <f ca="1">IF(OR(E687="",E688=""),"",ROUNDDOWN(E687*E688*24,0))</f>
        <v/>
      </c>
      <c r="F689" s="53" t="str">
        <f t="shared" ref="F689:L689" ca="1" si="489">IF(OR(F687="",F688=""),"",ROUNDDOWN(F687*F688*24,0))</f>
        <v/>
      </c>
      <c r="G689" s="53" t="str">
        <f t="shared" ca="1" si="489"/>
        <v/>
      </c>
      <c r="H689" s="53" t="str">
        <f t="shared" ca="1" si="489"/>
        <v/>
      </c>
      <c r="I689" s="53" t="str">
        <f t="shared" ca="1" si="489"/>
        <v/>
      </c>
      <c r="J689" s="53" t="str">
        <f t="shared" ca="1" si="489"/>
        <v/>
      </c>
      <c r="K689" s="53" t="str">
        <f t="shared" ca="1" si="489"/>
        <v/>
      </c>
      <c r="L689" s="53" t="str">
        <f t="shared" ca="1" si="489"/>
        <v/>
      </c>
      <c r="M689" s="123">
        <f ca="1">SUM(E689:L689)</f>
        <v>0</v>
      </c>
      <c r="Q689" s="26" t="str">
        <f t="shared" ref="Q689" ca="1" si="490">IF(OR(E687="",E688=""),"", TEXT(E687,"#,###円") &amp; "×" &amp; TEXT(E688,"[h]:mm時間;@") &amp; "=" &amp; TEXT(E689,"#,###円"))</f>
        <v/>
      </c>
      <c r="R689" s="26" t="str">
        <f t="shared" ref="R689" ca="1" si="491">IF(OR(F687="",F688=""),"", TEXT(F687,"#,###円") &amp; "×" &amp; TEXT(F688,"[h]:mm時間;@") &amp; "=" &amp; TEXT(F689,"#,###円"))</f>
        <v/>
      </c>
      <c r="S689" s="26" t="str">
        <f t="shared" ref="S689" ca="1" si="492">IF(OR(G687="",G688=""),"", TEXT(G687,"#,###円") &amp; "×" &amp; TEXT(G688,"[h]:mm時間;@") &amp; "=" &amp; TEXT(G689,"#,###円"))</f>
        <v/>
      </c>
      <c r="T689" s="26" t="str">
        <f t="shared" ref="T689" ca="1" si="493">IF(OR(H687="",H688=""),"", TEXT(H687,"#,###円") &amp; "×" &amp; TEXT(H688,"[h]:mm時間;@") &amp; "=" &amp; TEXT(H689,"#,###円"))</f>
        <v/>
      </c>
      <c r="U689" s="26" t="str">
        <f t="shared" ref="U689" ca="1" si="494">IF(OR(I687="",I688=""),"", TEXT(I687,"#,###円") &amp; "×" &amp; TEXT(I688,"[h]:mm時間;@") &amp; "=" &amp; TEXT(I689,"#,###円"))</f>
        <v/>
      </c>
      <c r="V689" s="26" t="str">
        <f t="shared" ref="V689" ca="1" si="495">IF(OR(J687="",J688=""),"", TEXT(J687,"#,###円") &amp; "×" &amp; TEXT(J688,"[h]:mm時間;@") &amp; "=" &amp; TEXT(J689,"#,###円"))</f>
        <v/>
      </c>
      <c r="W689" s="26" t="str">
        <f t="shared" ref="W689" ca="1" si="496">IF(OR(K687="",K688=""),"", TEXT(K687,"#,###円") &amp; "×" &amp; TEXT(K688,"[h]:mm時間;@") &amp; "=" &amp; TEXT(K689,"#,###円"))</f>
        <v/>
      </c>
      <c r="X689" s="26" t="str">
        <f ca="1">IF(OR(L687="",K688=""),"", TEXT(L687,"#,###円") &amp; "×" &amp; TEXT(L688,"[h]:mm時間;@") &amp; "=" &amp; TEXT(L689,"#,###円"))</f>
        <v/>
      </c>
    </row>
    <row r="690" spans="2:24" ht="14.25" customHeight="1">
      <c r="C690" s="36" t="s">
        <v>74</v>
      </c>
      <c r="D690" s="46" t="s">
        <v>75</v>
      </c>
      <c r="E690" s="47"/>
      <c r="F690" s="48"/>
      <c r="G690" s="48"/>
      <c r="H690" s="48"/>
      <c r="I690" s="48"/>
      <c r="J690" s="48"/>
      <c r="K690" s="48"/>
      <c r="L690" s="47"/>
      <c r="M690" s="124">
        <f>SUM(E690:L690)</f>
        <v>0</v>
      </c>
      <c r="Q690" s="26" t="str">
        <f t="shared" ref="Q690:X690" si="497">IF(E690="",""," / 自己負担：" &amp; TEXT(E690,"#,###円")) &amp; IF(E691="",""," ※" &amp;E691)</f>
        <v/>
      </c>
      <c r="R690" s="26" t="str">
        <f t="shared" si="497"/>
        <v/>
      </c>
      <c r="S690" s="26" t="str">
        <f t="shared" si="497"/>
        <v/>
      </c>
      <c r="T690" s="26" t="str">
        <f t="shared" si="497"/>
        <v/>
      </c>
      <c r="U690" s="26" t="str">
        <f t="shared" si="497"/>
        <v/>
      </c>
      <c r="V690" s="26" t="str">
        <f t="shared" si="497"/>
        <v/>
      </c>
      <c r="W690" s="26" t="str">
        <f t="shared" si="497"/>
        <v/>
      </c>
      <c r="X690" s="26" t="str">
        <f t="shared" si="497"/>
        <v/>
      </c>
    </row>
    <row r="691" spans="2:24" ht="34.5" customHeight="1" thickBot="1">
      <c r="C691" s="49" t="s">
        <v>76</v>
      </c>
      <c r="D691" s="50" t="s">
        <v>77</v>
      </c>
      <c r="E691" s="51"/>
      <c r="F691" s="51"/>
      <c r="G691" s="51"/>
      <c r="H691" s="51"/>
      <c r="I691" s="51"/>
      <c r="J691" s="51"/>
      <c r="K691" s="51"/>
      <c r="L691" s="51"/>
      <c r="M691" s="122"/>
      <c r="O691" s="1" t="s">
        <v>78</v>
      </c>
    </row>
    <row r="692" spans="2:24" ht="14.25" customHeight="1" thickTop="1">
      <c r="C692" s="44"/>
      <c r="D692" s="38" t="s">
        <v>22</v>
      </c>
      <c r="E692" s="39" t="str">
        <f ca="1">IFERROR(IF(E689-E690=0,"",E689-E690),"")</f>
        <v/>
      </c>
      <c r="F692" s="39" t="str">
        <f t="shared" ref="F692:L692" ca="1" si="498">IFERROR(IF(F689-F690=0,"",F689-F690),"")</f>
        <v/>
      </c>
      <c r="G692" s="39" t="str">
        <f t="shared" ca="1" si="498"/>
        <v/>
      </c>
      <c r="H692" s="39" t="str">
        <f t="shared" ca="1" si="498"/>
        <v/>
      </c>
      <c r="I692" s="39" t="str">
        <f t="shared" ca="1" si="498"/>
        <v/>
      </c>
      <c r="J692" s="39" t="str">
        <f t="shared" ca="1" si="498"/>
        <v/>
      </c>
      <c r="K692" s="39" t="str">
        <f t="shared" ca="1" si="498"/>
        <v/>
      </c>
      <c r="L692" s="121" t="str">
        <f t="shared" ca="1" si="498"/>
        <v/>
      </c>
      <c r="M692" s="39" t="str">
        <f ca="1">IF(E692="","",SUM(E692:L692))</f>
        <v/>
      </c>
      <c r="Q692" s="56" t="str">
        <f ca="1">Q689&amp;Q690</f>
        <v/>
      </c>
      <c r="R692" s="56" t="str">
        <f t="shared" ref="R692:X692" ca="1" si="499">R689&amp;R690</f>
        <v/>
      </c>
      <c r="S692" s="56" t="str">
        <f t="shared" ca="1" si="499"/>
        <v/>
      </c>
      <c r="T692" s="56" t="str">
        <f t="shared" ca="1" si="499"/>
        <v/>
      </c>
      <c r="U692" s="56" t="str">
        <f t="shared" ca="1" si="499"/>
        <v/>
      </c>
      <c r="V692" s="56" t="str">
        <f t="shared" ca="1" si="499"/>
        <v/>
      </c>
      <c r="W692" s="56" t="str">
        <f t="shared" ca="1" si="499"/>
        <v/>
      </c>
      <c r="X692" s="56" t="str">
        <f t="shared" ca="1" si="499"/>
        <v/>
      </c>
    </row>
    <row r="693" spans="2:24" ht="15" thickBot="1">
      <c r="B693" s="32"/>
      <c r="C693" s="32"/>
      <c r="D693" s="32"/>
      <c r="E693" s="32"/>
      <c r="F693" s="32"/>
      <c r="G693" s="32"/>
      <c r="H693" s="32"/>
      <c r="I693" s="32"/>
      <c r="J693" s="32"/>
      <c r="K693" s="32"/>
      <c r="L693" s="32"/>
      <c r="M693" s="32"/>
    </row>
    <row r="694" spans="2:24">
      <c r="Q694" s="1" t="s">
        <v>88</v>
      </c>
      <c r="R694" s="1" t="s">
        <v>89</v>
      </c>
      <c r="S694" s="1" t="s">
        <v>90</v>
      </c>
    </row>
    <row r="695" spans="2:24" ht="14.25" customHeight="1">
      <c r="B695" s="45">
        <f>B680+1</f>
        <v>47</v>
      </c>
      <c r="C695" s="35" t="str">
        <f>HYPERLINK("#日誌"&amp;B695&amp;"!B10","日誌"&amp;B695)</f>
        <v>日誌47</v>
      </c>
      <c r="D695" s="127" t="s">
        <v>106</v>
      </c>
      <c r="E695" s="130"/>
      <c r="F695" s="127" t="s">
        <v>73</v>
      </c>
      <c r="G695" s="52"/>
      <c r="H695" s="127" t="s">
        <v>83</v>
      </c>
      <c r="I695" s="25"/>
      <c r="J695" s="127" t="s">
        <v>15</v>
      </c>
      <c r="K695" s="25"/>
      <c r="M695" s="54" t="str">
        <f>HYPERLINK("#①人件費!C"&amp;9*B695,"経費支出管理表へ")</f>
        <v>経費支出管理表へ</v>
      </c>
      <c r="O695" s="125" t="str">
        <f>IF(AND(G695="健保等級適用者以外の者（Ｂ）",OR(I695="日額",I695="時給")),"健保等級適用者以外の者（Ｂ）かつ給与形態が「"&amp;I695&amp;"」の場合、等級単価を適用しません。補助金事務局へお問い合わせ頂き、個別単価を適用してください。","")</f>
        <v/>
      </c>
      <c r="Q695" s="1" t="str">
        <f>IF(G695="","×","○")</f>
        <v>×</v>
      </c>
      <c r="R695" s="1" t="str">
        <f>IF(G695="健保等級適用者（Ａ）","○",IF(AND(G695="健保等級適用者以外の者（Ｂ）",I695=""),"×",IF(OR(I695="年額",I695="月額"),"○","")))</f>
        <v/>
      </c>
      <c r="S695" s="1" t="str">
        <f>IF(AND(G695="健保等級適用者（Ａ）",K695=""),"×","○")</f>
        <v>○</v>
      </c>
    </row>
    <row r="696" spans="2:24" ht="14.25" customHeight="1">
      <c r="C696" s="95"/>
      <c r="D696" s="94"/>
      <c r="F696" s="127" t="s">
        <v>115</v>
      </c>
      <c r="G696" s="25"/>
      <c r="H696" s="127" t="s">
        <v>116</v>
      </c>
      <c r="I696" s="25"/>
    </row>
    <row r="697" spans="2:24" ht="7.5" customHeight="1">
      <c r="C697" s="26"/>
      <c r="D697" s="26"/>
      <c r="E697" s="26"/>
      <c r="F697" s="26"/>
      <c r="G697" s="34" t="e">
        <f>VLOOKUP(G696,リスト!F:G,2,FALSE)</f>
        <v>#N/A</v>
      </c>
      <c r="H697" s="26"/>
      <c r="I697" s="34"/>
      <c r="J697" s="26"/>
      <c r="K697" s="26"/>
      <c r="L697" s="26"/>
      <c r="M697" s="26"/>
    </row>
    <row r="698" spans="2:24" ht="14.25" customHeight="1">
      <c r="C698" s="40"/>
      <c r="D698" s="111"/>
      <c r="E698" s="112" t="s">
        <v>42</v>
      </c>
      <c r="F698" s="112" t="s">
        <v>43</v>
      </c>
      <c r="G698" s="112" t="s">
        <v>44</v>
      </c>
      <c r="H698" s="112" t="s">
        <v>45</v>
      </c>
      <c r="I698" s="112" t="s">
        <v>46</v>
      </c>
      <c r="J698" s="112" t="s">
        <v>47</v>
      </c>
      <c r="K698" s="112" t="s">
        <v>48</v>
      </c>
      <c r="L698" s="112" t="s">
        <v>49</v>
      </c>
      <c r="M698" s="113" t="s">
        <v>11</v>
      </c>
      <c r="Q698" s="112" t="s">
        <v>42</v>
      </c>
      <c r="R698" s="112" t="s">
        <v>43</v>
      </c>
      <c r="S698" s="112" t="s">
        <v>44</v>
      </c>
      <c r="T698" s="112" t="s">
        <v>45</v>
      </c>
      <c r="U698" s="112" t="s">
        <v>46</v>
      </c>
      <c r="V698" s="112" t="s">
        <v>47</v>
      </c>
      <c r="W698" s="112" t="s">
        <v>48</v>
      </c>
      <c r="X698" s="112" t="s">
        <v>49</v>
      </c>
    </row>
    <row r="699" spans="2:24" ht="14.25" customHeight="1">
      <c r="C699" s="27" t="s">
        <v>17</v>
      </c>
      <c r="D699" s="28"/>
      <c r="E699" s="29" cm="1">
        <f t="array" aca="1" ref="E699" ca="1">IF(INDIRECT(C695&amp;"!$E$41")=0,"",COUNT(INDIRECT(C695&amp;"!$E$10:$E$40")))</f>
        <v>0</v>
      </c>
      <c r="F699" s="29" cm="1">
        <f t="array" aca="1" ref="F699" ca="1">IF(INDIRECT(C695&amp;"!$E$76")=0,"",COUNT(INDIRECT(C695&amp;"!$E$45:$E$75")))</f>
        <v>0</v>
      </c>
      <c r="G699" s="29" cm="1">
        <f t="array" aca="1" ref="G699" ca="1">IF(INDIRECT(C695&amp;"!$E$111")=0,"",COUNT(INDIRECT(C695&amp;"!$E$80:$E$110")))</f>
        <v>0</v>
      </c>
      <c r="H699" s="29" cm="1">
        <f t="array" aca="1" ref="H699" ca="1">IF(INDIRECT(C695&amp;"!$E$146")=0,"",COUNT(INDIRECT(C695&amp;"!$E$115:$E$145")))</f>
        <v>0</v>
      </c>
      <c r="I699" s="29" cm="1">
        <f t="array" aca="1" ref="I699" ca="1">IF(INDIRECT(C695&amp;"!$E$181")=0,"",COUNT(INDIRECT(C695&amp;"!$E$150:$E$180")))</f>
        <v>0</v>
      </c>
      <c r="J699" s="29" cm="1">
        <f t="array" aca="1" ref="J699" ca="1">IF(INDIRECT(C695&amp;"!$E$216")=0,"",COUNT(INDIRECT(C695&amp;"!$E$185:$E$215")))</f>
        <v>0</v>
      </c>
      <c r="K699" s="29" cm="1">
        <f t="array" aca="1" ref="K699" ca="1">IF(INDIRECT(C695&amp;"!$E$251")=0,"",COUNT(INDIRECT(C695&amp;"!$E$220:$E$250")))</f>
        <v>0</v>
      </c>
      <c r="L699" s="116" cm="1">
        <f t="array" aca="1" ref="L699" ca="1">IF(INDIRECT(C695&amp;"!$E$286")=0,"",COUNT(INDIRECT(C695&amp;"!$E$255:$E$285")))</f>
        <v>0</v>
      </c>
      <c r="M699" s="29">
        <f ca="1">IF($E$9="","",SUM($E699:$L699))</f>
        <v>0</v>
      </c>
      <c r="O699" s="132" t="s">
        <v>145</v>
      </c>
      <c r="Q699" s="55" t="e" cm="1" vm="1">
        <f t="array" aca="1" ref="Q699" ca="1">INDIRECT(C695&amp;"!A" &amp; MIN(_xlfn._xlws.FILTER(ROW(INDIRECT(C695&amp;"!$B$10:$B$40")),INDIRECT(C695&amp;"!$B$10:$B$40")&lt;&gt;"")))</f>
        <v>#VALUE!</v>
      </c>
      <c r="R699" s="55" t="e" cm="1" vm="1">
        <f t="array" aca="1" ref="R699" ca="1">INDIRECT(C695&amp;"!A"&amp;MIN(_xlfn._xlws.FILTER(ROW(INDIRECT(C695&amp;"!$B$45:$B$75")),INDIRECT(C695&amp;"!$B$45:$B$75")&lt;&gt;"")))</f>
        <v>#VALUE!</v>
      </c>
      <c r="S699" s="55" t="e" cm="1" vm="1">
        <f t="array" aca="1" ref="S699" ca="1">INDIRECT(C695&amp;"!A"&amp;MIN(_xlfn._xlws.FILTER(ROW(INDIRECT(C695&amp;"!$B$80:$B$110")),INDIRECT(C695&amp;"!$B$80:$B$110")&lt;&gt;"")))</f>
        <v>#VALUE!</v>
      </c>
      <c r="T699" s="55" t="e" cm="1" vm="1">
        <f t="array" aca="1" ref="T699" ca="1">INDIRECT(C695&amp;"!A" &amp; MIN(_xlfn._xlws.FILTER(ROW(INDIRECT(C695&amp;"!$B$115:$B$145")),INDIRECT(C695&amp;"!$B$115:$B$145")&lt;&gt;"")))</f>
        <v>#VALUE!</v>
      </c>
      <c r="U699" s="55" t="e" cm="1" vm="1">
        <f t="array" aca="1" ref="U699" ca="1">INDIRECT(C695&amp;"!A" &amp; MIN(_xlfn._xlws.FILTER(ROW(INDIRECT(C695&amp;"!$B$150:$B$180")),INDIRECT(C695&amp;"!$B$150:$B$180")&lt;&gt;"")))</f>
        <v>#VALUE!</v>
      </c>
      <c r="V699" s="55" t="e" cm="1" vm="1">
        <f t="array" aca="1" ref="V699" ca="1">INDIRECT(C695&amp;"!A" &amp; MIN(_xlfn._xlws.FILTER(ROW(INDIRECT(C695&amp;"!$B$185:$B$215")),INDIRECT(C695&amp;"!$B$185:$B$215")&lt;&gt;"")))</f>
        <v>#VALUE!</v>
      </c>
      <c r="W699" s="55" t="e" cm="1" vm="1">
        <f t="array" aca="1" ref="W699" ca="1">INDIRECT(C695&amp;"!A" &amp; MIN(_xlfn._xlws.FILTER(ROW(INDIRECT(C695&amp;"!$B$220:$B$250")),INDIRECT(C695&amp;"!$B$220:$B$250")&lt;&gt;"")))</f>
        <v>#VALUE!</v>
      </c>
      <c r="X699" s="55" t="e" cm="1" vm="1">
        <f t="array" aca="1" ref="X699" ca="1">INDIRECT(C695&amp;"!A" &amp; MIN(_xlfn._xlws.FILTER(ROW(INDIRECT(C695&amp;"!$B$255:$B$285")),INDIRECT(C695&amp;"!$B$255:$B$285")&lt;&gt;"")))</f>
        <v>#VALUE!</v>
      </c>
    </row>
    <row r="700" spans="2:24" ht="14.25" customHeight="1">
      <c r="C700" s="36" t="s">
        <v>18</v>
      </c>
      <c r="D700" s="30" t="str">
        <f>IF(G695="健保等級適用者（Ａ）","報酬月額","月給")</f>
        <v>月給</v>
      </c>
      <c r="E700" s="24"/>
      <c r="F700" s="24"/>
      <c r="G700" s="24"/>
      <c r="H700" s="24"/>
      <c r="I700" s="24"/>
      <c r="J700" s="24"/>
      <c r="K700" s="24"/>
      <c r="L700" s="117"/>
      <c r="M700" s="122"/>
    </row>
    <row r="701" spans="2:24" ht="14.25" customHeight="1">
      <c r="C701" s="42"/>
      <c r="D701" s="30" t="s">
        <v>68</v>
      </c>
      <c r="E701" s="75" t="str">
        <f ca="1">IF(E702="","",IF(G695="健保等級適用者（Ａ）",IF(K695="年1～3回",MATCH(E702,等級単価一覧!G:G,0),MATCH(E702,等級単価一覧!F:F,0)),MATCH(E702,等級単価一覧!L:L,0))-10)</f>
        <v/>
      </c>
      <c r="F701" s="75" t="str">
        <f ca="1">IF(F702="","",IF(G695="健保等級適用者（Ａ）",IF(K695="年1～3回",MATCH(F702,等級単価一覧!G:G,0),MATCH(F702,等級単価一覧!F:F,0)),MATCH(F702,等級単価一覧!L:L,0))-10)</f>
        <v/>
      </c>
      <c r="G701" s="75" t="str">
        <f ca="1">IF(G702="","",IF(G695="健保等級適用者（Ａ）",IF(K695="年1～3回",MATCH(G702,等級単価一覧!G:G,0),MATCH(G702,等級単価一覧!F:F,0)),MATCH(G702,等級単価一覧!L:L,0))-10)</f>
        <v/>
      </c>
      <c r="H701" s="75" t="str">
        <f ca="1">IF(H702="","",IF(G695="健保等級適用者（Ａ）",IF(K695="年1～3回",MATCH(H702,等級単価一覧!G:G,0),MATCH(H702,等級単価一覧!F:F,0)),MATCH(H702,等級単価一覧!L:L,0))-10)</f>
        <v/>
      </c>
      <c r="I701" s="75" t="str">
        <f ca="1">IF(I702="","",IF(G695="健保等級適用者（Ａ）",IF(K695="年1～3回",MATCH(I702,等級単価一覧!G:G,0),MATCH(I702,等級単価一覧!F:F,0)),MATCH(I702,等級単価一覧!L:L,0))-10)</f>
        <v/>
      </c>
      <c r="J701" s="75" t="str">
        <f ca="1">IF(J702="","",IF(G695="健保等級適用者（Ａ）",IF(K695="年1～3回",MATCH(J702,等級単価一覧!G:G,0),MATCH(J702,等級単価一覧!F:F,0)),MATCH(J702,等級単価一覧!L:L,0))-10)</f>
        <v/>
      </c>
      <c r="K701" s="75" t="str">
        <f ca="1">IF(K702="","",IF(G695="健保等級適用者（Ａ）",IF(K695="年1～3回",MATCH(K702,等級単価一覧!G:G,0),MATCH(K702,等級単価一覧!F:F,0)),MATCH(K702,等級単価一覧!L:L,0))-10)</f>
        <v/>
      </c>
      <c r="L701" s="118" t="str">
        <f ca="1">IF(L702="","",IF(G695="健保等級適用者（Ａ）",IF(K695="年1～3回",MATCH(L702,等級単価一覧!G:G,0),MATCH(L702,等級単価一覧!F:F,0)),MATCH(L702,等級単価一覧!L:L,0))-10)</f>
        <v/>
      </c>
      <c r="M701" s="122"/>
    </row>
    <row r="702" spans="2:24" ht="14.25" customHeight="1">
      <c r="C702" s="42"/>
      <c r="D702" s="23" t="s">
        <v>20</v>
      </c>
      <c r="E702" s="41" t="str" cm="1">
        <f t="array" aca="1" ref="E702" ca="1">IF(AND(Q695="○",R695="○",S695="○"),IFERROR(IF(G695="健保等級適用者（Ａ）",IF(K695="年1～3回",VLOOKUP(E700,等級単価一覧!$B$11:$G$60,6,FALSE),VLOOKUP(E700,等級単価一覧!$B$11:$G$60,5,FALSE)),INDIRECT("等級単価一覧!L"&amp;MATCH(MAX(_xlfn._xlws.FILTER(等級単価一覧!$H$11:$H$60,等級単価一覧!$H$11:$H$60&lt;=E700)),等級単価一覧!H:H,0))),""),"")</f>
        <v/>
      </c>
      <c r="F702" s="41" t="str" cm="1">
        <f t="array" aca="1" ref="F702" ca="1">IF(AND(Q695="○",R695="○",S695="○"),IFERROR(IF(G695="健保等級適用者（Ａ）",IF(K695="年1～3回",VLOOKUP(F700,等級単価一覧!$B$11:$G$60,6,FALSE),VLOOKUP(F700,等級単価一覧!$B$11:$G$60,5,FALSE)),INDIRECT("等級単価一覧!L"&amp;MATCH(MAX(_xlfn._xlws.FILTER(等級単価一覧!$H$11:$H$60,等級単価一覧!$H$11:$H$60&lt;=F700)),等級単価一覧!H:H,0))),""),"")</f>
        <v/>
      </c>
      <c r="G702" s="41" t="str" cm="1">
        <f t="array" aca="1" ref="G702" ca="1">IF(AND(Q695="○",R695="○",S695="○"),IFERROR(IF(G695="健保等級適用者（Ａ）",IF(K695="年1～3回",VLOOKUP(G700,等級単価一覧!$B$11:$G$60,6,FALSE),VLOOKUP(G700,等級単価一覧!$B$11:$G$60,5,FALSE)),INDIRECT("等級単価一覧!L"&amp;MATCH(MAX(_xlfn._xlws.FILTER(等級単価一覧!$H$11:$H$60,等級単価一覧!$H$11:$H$60&lt;=G700)),等級単価一覧!H:H,0))),""),"")</f>
        <v/>
      </c>
      <c r="H702" s="41" t="str" cm="1">
        <f t="array" aca="1" ref="H702" ca="1">IF(AND(Q695="○",R695="○",S695="○"),IFERROR(IF(G695="健保等級適用者（Ａ）",IF(K695="年1～3回",VLOOKUP(H700,等級単価一覧!$B$11:$G$60,6,FALSE),VLOOKUP(H700,等級単価一覧!$B$11:$G$60,5,FALSE)),INDIRECT("等級単価一覧!L"&amp;MATCH(MAX(_xlfn._xlws.FILTER(等級単価一覧!$H$11:$H$60,等級単価一覧!$H$11:$H$60&lt;=H700)),等級単価一覧!H:H,0))),""),"")</f>
        <v/>
      </c>
      <c r="I702" s="41" t="str" cm="1">
        <f t="array" aca="1" ref="I702" ca="1">IF(AND(Q695="○",R695="○",S695="○"),IFERROR(IF(G695="健保等級適用者（Ａ）",IF(K695="年1～3回",VLOOKUP(I700,等級単価一覧!$B$11:$G$60,6,FALSE),VLOOKUP(I700,等級単価一覧!$B$11:$G$60,5,FALSE)),INDIRECT("等級単価一覧!L"&amp;MATCH(MAX(_xlfn._xlws.FILTER(等級単価一覧!$H$11:$H$60,等級単価一覧!$H$11:$H$60&lt;=I700)),等級単価一覧!H:H,0))),""),"")</f>
        <v/>
      </c>
      <c r="J702" s="41" t="str" cm="1">
        <f t="array" aca="1" ref="J702" ca="1">IF(AND(Q695="○",R695="○",S695="○"),IFERROR(IF(G695="健保等級適用者（Ａ）",IF(K695="年1～3回",VLOOKUP(J700,等級単価一覧!$B$11:$G$60,6,FALSE),VLOOKUP(J700,等級単価一覧!$B$11:$G$60,5,FALSE)),INDIRECT("等級単価一覧!L"&amp;MATCH(MAX(_xlfn._xlws.FILTER(等級単価一覧!$H$11:$H$60,等級単価一覧!$H$11:$H$60&lt;=J700)),等級単価一覧!H:H,0))),""),"")</f>
        <v/>
      </c>
      <c r="K702" s="41" t="str" cm="1">
        <f t="array" aca="1" ref="K702" ca="1">IF(AND(Q695="○",R695="○",S695="○"),IFERROR(IF(G695="健保等級適用者（Ａ）",IF(K695="年1～3回",VLOOKUP(K700,等級単価一覧!$B$11:$G$60,6,FALSE),VLOOKUP(K700,等級単価一覧!$B$11:$G$60,5,FALSE)),INDIRECT("等級単価一覧!L"&amp;MATCH(MAX(_xlfn._xlws.FILTER(等級単価一覧!$H$11:$H$60,等級単価一覧!$H$11:$H$60&lt;=K700)),等級単価一覧!H:H,0))),""),"")</f>
        <v/>
      </c>
      <c r="L702" s="119" t="str" cm="1">
        <f t="array" aca="1" ref="L702" ca="1">IF(AND(Q695="○",R695="○",S695="○"),IFERROR(IF(G695="健保等級適用者（Ａ）",IF(K695="年1～3回",VLOOKUP(L700,等級単価一覧!$B$11:$G$60,6,FALSE),VLOOKUP(L700,等級単価一覧!$B$11:$G$60,5,FALSE)),INDIRECT("等級単価一覧!L"&amp;MATCH(MAX(_xlfn._xlws.FILTER(等級単価一覧!$H$11:$H$60,等級単価一覧!$H$11:$H$60&lt;=L700)),等級単価一覧!H:H,0))),""),"")</f>
        <v/>
      </c>
      <c r="M702" s="122"/>
    </row>
    <row r="703" spans="2:24" ht="14.25" customHeight="1">
      <c r="C703" s="43"/>
      <c r="D703" s="36" t="s">
        <v>21</v>
      </c>
      <c r="E703" s="37" t="str" cm="1">
        <f t="array" aca="1" ref="E703" ca="1">IF(INDIRECT(C695&amp;"!$E$41")=0,"",INDIRECT(C695&amp;"!$E$41"))</f>
        <v/>
      </c>
      <c r="F703" s="37" t="str" cm="1">
        <f t="array" aca="1" ref="F703" ca="1">IF(INDIRECT(C695&amp;"!$E$76")=0,"",INDIRECT(C695&amp;"!$E$76"))</f>
        <v/>
      </c>
      <c r="G703" s="37" t="str" cm="1">
        <f t="array" aca="1" ref="G703" ca="1">IF(INDIRECT(C695&amp;"!$E$111")=0,"",INDIRECT(C695&amp;"!$E$111"))</f>
        <v/>
      </c>
      <c r="H703" s="37" t="str" cm="1">
        <f t="array" aca="1" ref="H703" ca="1">IF(INDIRECT(C695&amp;"!$E$146")=0,"",INDIRECT(C695&amp;"!$E$146"))</f>
        <v/>
      </c>
      <c r="I703" s="37" t="str" cm="1">
        <f t="array" aca="1" ref="I703" ca="1">IF(INDIRECT(C695&amp;"!$E$181")=0,"",INDIRECT(C695&amp;"!$E$181"))</f>
        <v/>
      </c>
      <c r="J703" s="37" t="str" cm="1">
        <f t="array" aca="1" ref="J703" ca="1">IF(INDIRECT(C695&amp;"!$E$216")=0,"",INDIRECT(C695&amp;"!$E$216"))</f>
        <v/>
      </c>
      <c r="K703" s="37" t="str" cm="1">
        <f t="array" aca="1" ref="K703" ca="1">IF(INDIRECT(C695&amp;"!$E$251")=0,"",INDIRECT(C695&amp;"!$E$251"))</f>
        <v/>
      </c>
      <c r="L703" s="120" t="str" cm="1">
        <f t="array" aca="1" ref="L703" ca="1">IF(INDIRECT(C695&amp;"!$E$286")=0,"",INDIRECT(C695&amp;"!$E$286"))</f>
        <v/>
      </c>
      <c r="M703" s="37" t="str">
        <f ca="1">IF(E703="","",SUM($E703:$L703))</f>
        <v/>
      </c>
    </row>
    <row r="704" spans="2:24" ht="14.25" customHeight="1">
      <c r="C704" s="43"/>
      <c r="D704" s="36" t="s">
        <v>91</v>
      </c>
      <c r="E704" s="53" t="str">
        <f ca="1">IF(OR(E702="",E703=""),"",ROUNDDOWN(E702*E703*24,0))</f>
        <v/>
      </c>
      <c r="F704" s="53" t="str">
        <f t="shared" ref="F704:L704" ca="1" si="500">IF(OR(F702="",F703=""),"",ROUNDDOWN(F702*F703*24,0))</f>
        <v/>
      </c>
      <c r="G704" s="53" t="str">
        <f t="shared" ca="1" si="500"/>
        <v/>
      </c>
      <c r="H704" s="53" t="str">
        <f t="shared" ca="1" si="500"/>
        <v/>
      </c>
      <c r="I704" s="53" t="str">
        <f t="shared" ca="1" si="500"/>
        <v/>
      </c>
      <c r="J704" s="53" t="str">
        <f t="shared" ca="1" si="500"/>
        <v/>
      </c>
      <c r="K704" s="53" t="str">
        <f t="shared" ca="1" si="500"/>
        <v/>
      </c>
      <c r="L704" s="53" t="str">
        <f t="shared" ca="1" si="500"/>
        <v/>
      </c>
      <c r="M704" s="123">
        <f ca="1">SUM(E704:L704)</f>
        <v>0</v>
      </c>
      <c r="Q704" s="26" t="str">
        <f t="shared" ref="Q704" ca="1" si="501">IF(OR(E702="",E703=""),"", TEXT(E702,"#,###円") &amp; "×" &amp; TEXT(E703,"[h]:mm時間;@") &amp; "=" &amp; TEXT(E704,"#,###円"))</f>
        <v/>
      </c>
      <c r="R704" s="26" t="str">
        <f t="shared" ref="R704" ca="1" si="502">IF(OR(F702="",F703=""),"", TEXT(F702,"#,###円") &amp; "×" &amp; TEXT(F703,"[h]:mm時間;@") &amp; "=" &amp; TEXT(F704,"#,###円"))</f>
        <v/>
      </c>
      <c r="S704" s="26" t="str">
        <f t="shared" ref="S704" ca="1" si="503">IF(OR(G702="",G703=""),"", TEXT(G702,"#,###円") &amp; "×" &amp; TEXT(G703,"[h]:mm時間;@") &amp; "=" &amp; TEXT(G704,"#,###円"))</f>
        <v/>
      </c>
      <c r="T704" s="26" t="str">
        <f t="shared" ref="T704" ca="1" si="504">IF(OR(H702="",H703=""),"", TEXT(H702,"#,###円") &amp; "×" &amp; TEXT(H703,"[h]:mm時間;@") &amp; "=" &amp; TEXT(H704,"#,###円"))</f>
        <v/>
      </c>
      <c r="U704" s="26" t="str">
        <f t="shared" ref="U704" ca="1" si="505">IF(OR(I702="",I703=""),"", TEXT(I702,"#,###円") &amp; "×" &amp; TEXT(I703,"[h]:mm時間;@") &amp; "=" &amp; TEXT(I704,"#,###円"))</f>
        <v/>
      </c>
      <c r="V704" s="26" t="str">
        <f t="shared" ref="V704" ca="1" si="506">IF(OR(J702="",J703=""),"", TEXT(J702,"#,###円") &amp; "×" &amp; TEXT(J703,"[h]:mm時間;@") &amp; "=" &amp; TEXT(J704,"#,###円"))</f>
        <v/>
      </c>
      <c r="W704" s="26" t="str">
        <f t="shared" ref="W704" ca="1" si="507">IF(OR(K702="",K703=""),"", TEXT(K702,"#,###円") &amp; "×" &amp; TEXT(K703,"[h]:mm時間;@") &amp; "=" &amp; TEXT(K704,"#,###円"))</f>
        <v/>
      </c>
      <c r="X704" s="26" t="str">
        <f ca="1">IF(OR(L702="",K703=""),"", TEXT(L702,"#,###円") &amp; "×" &amp; TEXT(L703,"[h]:mm時間;@") &amp; "=" &amp; TEXT(L704,"#,###円"))</f>
        <v/>
      </c>
    </row>
    <row r="705" spans="2:24" ht="14.25" customHeight="1">
      <c r="C705" s="36" t="s">
        <v>74</v>
      </c>
      <c r="D705" s="46" t="s">
        <v>75</v>
      </c>
      <c r="E705" s="47"/>
      <c r="F705" s="48"/>
      <c r="G705" s="48"/>
      <c r="H705" s="48"/>
      <c r="I705" s="48"/>
      <c r="J705" s="48"/>
      <c r="K705" s="48"/>
      <c r="L705" s="47"/>
      <c r="M705" s="124">
        <f>SUM(E705:L705)</f>
        <v>0</v>
      </c>
      <c r="Q705" s="26" t="str">
        <f t="shared" ref="Q705:X705" si="508">IF(E705="",""," / 自己負担：" &amp; TEXT(E705,"#,###円")) &amp; IF(E706="",""," ※" &amp;E706)</f>
        <v/>
      </c>
      <c r="R705" s="26" t="str">
        <f t="shared" si="508"/>
        <v/>
      </c>
      <c r="S705" s="26" t="str">
        <f t="shared" si="508"/>
        <v/>
      </c>
      <c r="T705" s="26" t="str">
        <f t="shared" si="508"/>
        <v/>
      </c>
      <c r="U705" s="26" t="str">
        <f t="shared" si="508"/>
        <v/>
      </c>
      <c r="V705" s="26" t="str">
        <f t="shared" si="508"/>
        <v/>
      </c>
      <c r="W705" s="26" t="str">
        <f t="shared" si="508"/>
        <v/>
      </c>
      <c r="X705" s="26" t="str">
        <f t="shared" si="508"/>
        <v/>
      </c>
    </row>
    <row r="706" spans="2:24" ht="34.5" customHeight="1" thickBot="1">
      <c r="C706" s="49" t="s">
        <v>76</v>
      </c>
      <c r="D706" s="50" t="s">
        <v>77</v>
      </c>
      <c r="E706" s="51"/>
      <c r="F706" s="51"/>
      <c r="G706" s="51"/>
      <c r="H706" s="51"/>
      <c r="I706" s="51"/>
      <c r="J706" s="51"/>
      <c r="K706" s="51"/>
      <c r="L706" s="51"/>
      <c r="M706" s="122"/>
      <c r="O706" s="1" t="s">
        <v>78</v>
      </c>
    </row>
    <row r="707" spans="2:24" ht="14.25" customHeight="1" thickTop="1">
      <c r="C707" s="44"/>
      <c r="D707" s="38" t="s">
        <v>22</v>
      </c>
      <c r="E707" s="39" t="str">
        <f ca="1">IFERROR(IF(E704-E705=0,"",E704-E705),"")</f>
        <v/>
      </c>
      <c r="F707" s="39" t="str">
        <f t="shared" ref="F707:L707" ca="1" si="509">IFERROR(IF(F704-F705=0,"",F704-F705),"")</f>
        <v/>
      </c>
      <c r="G707" s="39" t="str">
        <f t="shared" ca="1" si="509"/>
        <v/>
      </c>
      <c r="H707" s="39" t="str">
        <f t="shared" ca="1" si="509"/>
        <v/>
      </c>
      <c r="I707" s="39" t="str">
        <f t="shared" ca="1" si="509"/>
        <v/>
      </c>
      <c r="J707" s="39" t="str">
        <f t="shared" ca="1" si="509"/>
        <v/>
      </c>
      <c r="K707" s="39" t="str">
        <f t="shared" ca="1" si="509"/>
        <v/>
      </c>
      <c r="L707" s="121" t="str">
        <f t="shared" ca="1" si="509"/>
        <v/>
      </c>
      <c r="M707" s="39" t="str">
        <f ca="1">IF(E707="","",SUM(E707:L707))</f>
        <v/>
      </c>
      <c r="Q707" s="56" t="str">
        <f ca="1">Q704&amp;Q705</f>
        <v/>
      </c>
      <c r="R707" s="56" t="str">
        <f t="shared" ref="R707:X707" ca="1" si="510">R704&amp;R705</f>
        <v/>
      </c>
      <c r="S707" s="56" t="str">
        <f t="shared" ca="1" si="510"/>
        <v/>
      </c>
      <c r="T707" s="56" t="str">
        <f t="shared" ca="1" si="510"/>
        <v/>
      </c>
      <c r="U707" s="56" t="str">
        <f t="shared" ca="1" si="510"/>
        <v/>
      </c>
      <c r="V707" s="56" t="str">
        <f t="shared" ca="1" si="510"/>
        <v/>
      </c>
      <c r="W707" s="56" t="str">
        <f t="shared" ca="1" si="510"/>
        <v/>
      </c>
      <c r="X707" s="56" t="str">
        <f t="shared" ca="1" si="510"/>
        <v/>
      </c>
    </row>
    <row r="708" spans="2:24" ht="15" thickBot="1">
      <c r="B708" s="32"/>
      <c r="C708" s="32"/>
      <c r="D708" s="32"/>
      <c r="E708" s="32"/>
      <c r="F708" s="32"/>
      <c r="G708" s="32"/>
      <c r="H708" s="32"/>
      <c r="I708" s="32"/>
      <c r="J708" s="32"/>
      <c r="K708" s="32"/>
      <c r="L708" s="32"/>
      <c r="M708" s="32"/>
    </row>
    <row r="709" spans="2:24">
      <c r="Q709" s="1" t="s">
        <v>88</v>
      </c>
      <c r="R709" s="1" t="s">
        <v>89</v>
      </c>
      <c r="S709" s="1" t="s">
        <v>90</v>
      </c>
    </row>
    <row r="710" spans="2:24" ht="14.25" customHeight="1">
      <c r="B710" s="45">
        <f>B695+1</f>
        <v>48</v>
      </c>
      <c r="C710" s="35" t="str">
        <f>HYPERLINK("#日誌"&amp;B710&amp;"!B10","日誌"&amp;B710)</f>
        <v>日誌48</v>
      </c>
      <c r="D710" s="127" t="s">
        <v>106</v>
      </c>
      <c r="E710" s="130"/>
      <c r="F710" s="127" t="s">
        <v>73</v>
      </c>
      <c r="G710" s="52"/>
      <c r="H710" s="127" t="s">
        <v>83</v>
      </c>
      <c r="I710" s="25"/>
      <c r="J710" s="127" t="s">
        <v>15</v>
      </c>
      <c r="K710" s="25"/>
      <c r="M710" s="54" t="str">
        <f>HYPERLINK("#①人件費!C"&amp;9*B710,"経費支出管理表へ")</f>
        <v>経費支出管理表へ</v>
      </c>
      <c r="O710" s="125" t="str">
        <f>IF(AND(G710="健保等級適用者以外の者（Ｂ）",OR(I710="日額",I710="時給")),"健保等級適用者以外の者（Ｂ）かつ給与形態が「"&amp;I710&amp;"」の場合、等級単価を適用しません。補助金事務局へお問い合わせ頂き、個別単価を適用してください。","")</f>
        <v/>
      </c>
      <c r="Q710" s="1" t="str">
        <f>IF(G710="","×","○")</f>
        <v>×</v>
      </c>
      <c r="R710" s="1" t="str">
        <f>IF(G710="健保等級適用者（Ａ）","○",IF(AND(G710="健保等級適用者以外の者（Ｂ）",I710=""),"×",IF(OR(I710="年額",I710="月額"),"○","")))</f>
        <v/>
      </c>
      <c r="S710" s="1" t="str">
        <f>IF(AND(G710="健保等級適用者（Ａ）",K710=""),"×","○")</f>
        <v>○</v>
      </c>
    </row>
    <row r="711" spans="2:24" ht="14.25" customHeight="1">
      <c r="C711" s="95"/>
      <c r="D711" s="94"/>
      <c r="F711" s="127" t="s">
        <v>115</v>
      </c>
      <c r="G711" s="25"/>
      <c r="H711" s="127" t="s">
        <v>116</v>
      </c>
      <c r="I711" s="25"/>
    </row>
    <row r="712" spans="2:24" ht="7.5" customHeight="1">
      <c r="C712" s="26"/>
      <c r="D712" s="26"/>
      <c r="E712" s="26"/>
      <c r="F712" s="26"/>
      <c r="G712" s="34" t="e">
        <f>VLOOKUP(G711,リスト!F:G,2,FALSE)</f>
        <v>#N/A</v>
      </c>
      <c r="H712" s="26"/>
      <c r="I712" s="34"/>
      <c r="J712" s="26"/>
      <c r="K712" s="26"/>
      <c r="L712" s="26"/>
      <c r="M712" s="26"/>
    </row>
    <row r="713" spans="2:24" ht="14.25" customHeight="1">
      <c r="C713" s="40"/>
      <c r="D713" s="111"/>
      <c r="E713" s="112" t="s">
        <v>42</v>
      </c>
      <c r="F713" s="112" t="s">
        <v>43</v>
      </c>
      <c r="G713" s="112" t="s">
        <v>44</v>
      </c>
      <c r="H713" s="112" t="s">
        <v>45</v>
      </c>
      <c r="I713" s="112" t="s">
        <v>46</v>
      </c>
      <c r="J713" s="112" t="s">
        <v>47</v>
      </c>
      <c r="K713" s="112" t="s">
        <v>48</v>
      </c>
      <c r="L713" s="112" t="s">
        <v>49</v>
      </c>
      <c r="M713" s="113" t="s">
        <v>11</v>
      </c>
      <c r="Q713" s="112" t="s">
        <v>42</v>
      </c>
      <c r="R713" s="112" t="s">
        <v>43</v>
      </c>
      <c r="S713" s="112" t="s">
        <v>44</v>
      </c>
      <c r="T713" s="112" t="s">
        <v>45</v>
      </c>
      <c r="U713" s="112" t="s">
        <v>46</v>
      </c>
      <c r="V713" s="112" t="s">
        <v>47</v>
      </c>
      <c r="W713" s="112" t="s">
        <v>48</v>
      </c>
      <c r="X713" s="112" t="s">
        <v>49</v>
      </c>
    </row>
    <row r="714" spans="2:24" ht="14.25" customHeight="1">
      <c r="C714" s="27" t="s">
        <v>17</v>
      </c>
      <c r="D714" s="28"/>
      <c r="E714" s="29" cm="1">
        <f t="array" aca="1" ref="E714" ca="1">IF(INDIRECT(C710&amp;"!$E$41")=0,"",COUNT(INDIRECT(C710&amp;"!$E$10:$E$40")))</f>
        <v>0</v>
      </c>
      <c r="F714" s="29" cm="1">
        <f t="array" aca="1" ref="F714" ca="1">IF(INDIRECT(C710&amp;"!$E$76")=0,"",COUNT(INDIRECT(C710&amp;"!$E$45:$E$75")))</f>
        <v>0</v>
      </c>
      <c r="G714" s="29" cm="1">
        <f t="array" aca="1" ref="G714" ca="1">IF(INDIRECT(C710&amp;"!$E$111")=0,"",COUNT(INDIRECT(C710&amp;"!$E$80:$E$110")))</f>
        <v>0</v>
      </c>
      <c r="H714" s="29" cm="1">
        <f t="array" aca="1" ref="H714" ca="1">IF(INDIRECT(C710&amp;"!$E$146")=0,"",COUNT(INDIRECT(C710&amp;"!$E$115:$E$145")))</f>
        <v>0</v>
      </c>
      <c r="I714" s="29" cm="1">
        <f t="array" aca="1" ref="I714" ca="1">IF(INDIRECT(C710&amp;"!$E$181")=0,"",COUNT(INDIRECT(C710&amp;"!$E$150:$E$180")))</f>
        <v>0</v>
      </c>
      <c r="J714" s="29" cm="1">
        <f t="array" aca="1" ref="J714" ca="1">IF(INDIRECT(C710&amp;"!$E$216")=0,"",COUNT(INDIRECT(C710&amp;"!$E$185:$E$215")))</f>
        <v>0</v>
      </c>
      <c r="K714" s="29" cm="1">
        <f t="array" aca="1" ref="K714" ca="1">IF(INDIRECT(C710&amp;"!$E$251")=0,"",COUNT(INDIRECT(C710&amp;"!$E$220:$E$250")))</f>
        <v>0</v>
      </c>
      <c r="L714" s="116" cm="1">
        <f t="array" aca="1" ref="L714" ca="1">IF(INDIRECT(C710&amp;"!$E$286")=0,"",COUNT(INDIRECT(C710&amp;"!$E$255:$E$285")))</f>
        <v>0</v>
      </c>
      <c r="M714" s="29">
        <f ca="1">IF($E$9="","",SUM($E714:$L714))</f>
        <v>0</v>
      </c>
      <c r="O714" s="132" t="s">
        <v>145</v>
      </c>
      <c r="Q714" s="55" t="e" cm="1" vm="1">
        <f t="array" aca="1" ref="Q714" ca="1">INDIRECT(C710&amp;"!A" &amp; MIN(_xlfn._xlws.FILTER(ROW(INDIRECT(C710&amp;"!$B$10:$B$40")),INDIRECT(C710&amp;"!$B$10:$B$40")&lt;&gt;"")))</f>
        <v>#VALUE!</v>
      </c>
      <c r="R714" s="55" t="e" cm="1" vm="1">
        <f t="array" aca="1" ref="R714" ca="1">INDIRECT(C710&amp;"!A"&amp;MIN(_xlfn._xlws.FILTER(ROW(INDIRECT(C710&amp;"!$B$45:$B$75")),INDIRECT(C710&amp;"!$B$45:$B$75")&lt;&gt;"")))</f>
        <v>#VALUE!</v>
      </c>
      <c r="S714" s="55" t="e" cm="1" vm="1">
        <f t="array" aca="1" ref="S714" ca="1">INDIRECT(C710&amp;"!A"&amp;MIN(_xlfn._xlws.FILTER(ROW(INDIRECT(C710&amp;"!$B$80:$B$110")),INDIRECT(C710&amp;"!$B$80:$B$110")&lt;&gt;"")))</f>
        <v>#VALUE!</v>
      </c>
      <c r="T714" s="55" t="e" cm="1" vm="1">
        <f t="array" aca="1" ref="T714" ca="1">INDIRECT(C710&amp;"!A" &amp; MIN(_xlfn._xlws.FILTER(ROW(INDIRECT(C710&amp;"!$B$115:$B$145")),INDIRECT(C710&amp;"!$B$115:$B$145")&lt;&gt;"")))</f>
        <v>#VALUE!</v>
      </c>
      <c r="U714" s="55" t="e" cm="1" vm="1">
        <f t="array" aca="1" ref="U714" ca="1">INDIRECT(C710&amp;"!A" &amp; MIN(_xlfn._xlws.FILTER(ROW(INDIRECT(C710&amp;"!$B$150:$B$180")),INDIRECT(C710&amp;"!$B$150:$B$180")&lt;&gt;"")))</f>
        <v>#VALUE!</v>
      </c>
      <c r="V714" s="55" t="e" cm="1" vm="1">
        <f t="array" aca="1" ref="V714" ca="1">INDIRECT(C710&amp;"!A" &amp; MIN(_xlfn._xlws.FILTER(ROW(INDIRECT(C710&amp;"!$B$185:$B$215")),INDIRECT(C710&amp;"!$B$185:$B$215")&lt;&gt;"")))</f>
        <v>#VALUE!</v>
      </c>
      <c r="W714" s="55" t="e" cm="1" vm="1">
        <f t="array" aca="1" ref="W714" ca="1">INDIRECT(C710&amp;"!A" &amp; MIN(_xlfn._xlws.FILTER(ROW(INDIRECT(C710&amp;"!$B$220:$B$250")),INDIRECT(C710&amp;"!$B$220:$B$250")&lt;&gt;"")))</f>
        <v>#VALUE!</v>
      </c>
      <c r="X714" s="55" t="e" cm="1" vm="1">
        <f t="array" aca="1" ref="X714" ca="1">INDIRECT(C710&amp;"!A" &amp; MIN(_xlfn._xlws.FILTER(ROW(INDIRECT(C710&amp;"!$B$255:$B$285")),INDIRECT(C710&amp;"!$B$255:$B$285")&lt;&gt;"")))</f>
        <v>#VALUE!</v>
      </c>
    </row>
    <row r="715" spans="2:24" ht="14.25" customHeight="1">
      <c r="C715" s="36" t="s">
        <v>18</v>
      </c>
      <c r="D715" s="30" t="str">
        <f>IF(G710="健保等級適用者（Ａ）","報酬月額","月給")</f>
        <v>月給</v>
      </c>
      <c r="E715" s="24"/>
      <c r="F715" s="24"/>
      <c r="G715" s="24"/>
      <c r="H715" s="24"/>
      <c r="I715" s="24"/>
      <c r="J715" s="24"/>
      <c r="K715" s="24"/>
      <c r="L715" s="117"/>
      <c r="M715" s="122"/>
    </row>
    <row r="716" spans="2:24" ht="14.25" customHeight="1">
      <c r="C716" s="42"/>
      <c r="D716" s="30" t="s">
        <v>68</v>
      </c>
      <c r="E716" s="75" t="str">
        <f ca="1">IF(E717="","",IF(G710="健保等級適用者（Ａ）",IF(K710="年1～3回",MATCH(E717,等級単価一覧!G:G,0),MATCH(E717,等級単価一覧!F:F,0)),MATCH(E717,等級単価一覧!L:L,0))-10)</f>
        <v/>
      </c>
      <c r="F716" s="75" t="str">
        <f ca="1">IF(F717="","",IF(G710="健保等級適用者（Ａ）",IF(K710="年1～3回",MATCH(F717,等級単価一覧!G:G,0),MATCH(F717,等級単価一覧!F:F,0)),MATCH(F717,等級単価一覧!L:L,0))-10)</f>
        <v/>
      </c>
      <c r="G716" s="75" t="str">
        <f ca="1">IF(G717="","",IF(G710="健保等級適用者（Ａ）",IF(K710="年1～3回",MATCH(G717,等級単価一覧!G:G,0),MATCH(G717,等級単価一覧!F:F,0)),MATCH(G717,等級単価一覧!L:L,0))-10)</f>
        <v/>
      </c>
      <c r="H716" s="75" t="str">
        <f ca="1">IF(H717="","",IF(G710="健保等級適用者（Ａ）",IF(K710="年1～3回",MATCH(H717,等級単価一覧!G:G,0),MATCH(H717,等級単価一覧!F:F,0)),MATCH(H717,等級単価一覧!L:L,0))-10)</f>
        <v/>
      </c>
      <c r="I716" s="75" t="str">
        <f ca="1">IF(I717="","",IF(G710="健保等級適用者（Ａ）",IF(K710="年1～3回",MATCH(I717,等級単価一覧!G:G,0),MATCH(I717,等級単価一覧!F:F,0)),MATCH(I717,等級単価一覧!L:L,0))-10)</f>
        <v/>
      </c>
      <c r="J716" s="75" t="str">
        <f ca="1">IF(J717="","",IF(G710="健保等級適用者（Ａ）",IF(K710="年1～3回",MATCH(J717,等級単価一覧!G:G,0),MATCH(J717,等級単価一覧!F:F,0)),MATCH(J717,等級単価一覧!L:L,0))-10)</f>
        <v/>
      </c>
      <c r="K716" s="75" t="str">
        <f ca="1">IF(K717="","",IF(G710="健保等級適用者（Ａ）",IF(K710="年1～3回",MATCH(K717,等級単価一覧!G:G,0),MATCH(K717,等級単価一覧!F:F,0)),MATCH(K717,等級単価一覧!L:L,0))-10)</f>
        <v/>
      </c>
      <c r="L716" s="118" t="str">
        <f ca="1">IF(L717="","",IF(G710="健保等級適用者（Ａ）",IF(K710="年1～3回",MATCH(L717,等級単価一覧!G:G,0),MATCH(L717,等級単価一覧!F:F,0)),MATCH(L717,等級単価一覧!L:L,0))-10)</f>
        <v/>
      </c>
      <c r="M716" s="122"/>
    </row>
    <row r="717" spans="2:24" ht="14.25" customHeight="1">
      <c r="C717" s="42"/>
      <c r="D717" s="23" t="s">
        <v>20</v>
      </c>
      <c r="E717" s="41" t="str" cm="1">
        <f t="array" aca="1" ref="E717" ca="1">IF(AND(Q710="○",R710="○",S710="○"),IFERROR(IF(G710="健保等級適用者（Ａ）",IF(K710="年1～3回",VLOOKUP(E715,等級単価一覧!$B$11:$G$60,6,FALSE),VLOOKUP(E715,等級単価一覧!$B$11:$G$60,5,FALSE)),INDIRECT("等級単価一覧!L"&amp;MATCH(MAX(_xlfn._xlws.FILTER(等級単価一覧!$H$11:$H$60,等級単価一覧!$H$11:$H$60&lt;=E715)),等級単価一覧!H:H,0))),""),"")</f>
        <v/>
      </c>
      <c r="F717" s="41" t="str" cm="1">
        <f t="array" aca="1" ref="F717" ca="1">IF(AND(Q710="○",R710="○",S710="○"),IFERROR(IF(G710="健保等級適用者（Ａ）",IF(K710="年1～3回",VLOOKUP(F715,等級単価一覧!$B$11:$G$60,6,FALSE),VLOOKUP(F715,等級単価一覧!$B$11:$G$60,5,FALSE)),INDIRECT("等級単価一覧!L"&amp;MATCH(MAX(_xlfn._xlws.FILTER(等級単価一覧!$H$11:$H$60,等級単価一覧!$H$11:$H$60&lt;=F715)),等級単価一覧!H:H,0))),""),"")</f>
        <v/>
      </c>
      <c r="G717" s="41" t="str" cm="1">
        <f t="array" aca="1" ref="G717" ca="1">IF(AND(Q710="○",R710="○",S710="○"),IFERROR(IF(G710="健保等級適用者（Ａ）",IF(K710="年1～3回",VLOOKUP(G715,等級単価一覧!$B$11:$G$60,6,FALSE),VLOOKUP(G715,等級単価一覧!$B$11:$G$60,5,FALSE)),INDIRECT("等級単価一覧!L"&amp;MATCH(MAX(_xlfn._xlws.FILTER(等級単価一覧!$H$11:$H$60,等級単価一覧!$H$11:$H$60&lt;=G715)),等級単価一覧!H:H,0))),""),"")</f>
        <v/>
      </c>
      <c r="H717" s="41" t="str" cm="1">
        <f t="array" aca="1" ref="H717" ca="1">IF(AND(Q710="○",R710="○",S710="○"),IFERROR(IF(G710="健保等級適用者（Ａ）",IF(K710="年1～3回",VLOOKUP(H715,等級単価一覧!$B$11:$G$60,6,FALSE),VLOOKUP(H715,等級単価一覧!$B$11:$G$60,5,FALSE)),INDIRECT("等級単価一覧!L"&amp;MATCH(MAX(_xlfn._xlws.FILTER(等級単価一覧!$H$11:$H$60,等級単価一覧!$H$11:$H$60&lt;=H715)),等級単価一覧!H:H,0))),""),"")</f>
        <v/>
      </c>
      <c r="I717" s="41" t="str" cm="1">
        <f t="array" aca="1" ref="I717" ca="1">IF(AND(Q710="○",R710="○",S710="○"),IFERROR(IF(G710="健保等級適用者（Ａ）",IF(K710="年1～3回",VLOOKUP(I715,等級単価一覧!$B$11:$G$60,6,FALSE),VLOOKUP(I715,等級単価一覧!$B$11:$G$60,5,FALSE)),INDIRECT("等級単価一覧!L"&amp;MATCH(MAX(_xlfn._xlws.FILTER(等級単価一覧!$H$11:$H$60,等級単価一覧!$H$11:$H$60&lt;=I715)),等級単価一覧!H:H,0))),""),"")</f>
        <v/>
      </c>
      <c r="J717" s="41" t="str" cm="1">
        <f t="array" aca="1" ref="J717" ca="1">IF(AND(Q710="○",R710="○",S710="○"),IFERROR(IF(G710="健保等級適用者（Ａ）",IF(K710="年1～3回",VLOOKUP(J715,等級単価一覧!$B$11:$G$60,6,FALSE),VLOOKUP(J715,等級単価一覧!$B$11:$G$60,5,FALSE)),INDIRECT("等級単価一覧!L"&amp;MATCH(MAX(_xlfn._xlws.FILTER(等級単価一覧!$H$11:$H$60,等級単価一覧!$H$11:$H$60&lt;=J715)),等級単価一覧!H:H,0))),""),"")</f>
        <v/>
      </c>
      <c r="K717" s="41" t="str" cm="1">
        <f t="array" aca="1" ref="K717" ca="1">IF(AND(Q710="○",R710="○",S710="○"),IFERROR(IF(G710="健保等級適用者（Ａ）",IF(K710="年1～3回",VLOOKUP(K715,等級単価一覧!$B$11:$G$60,6,FALSE),VLOOKUP(K715,等級単価一覧!$B$11:$G$60,5,FALSE)),INDIRECT("等級単価一覧!L"&amp;MATCH(MAX(_xlfn._xlws.FILTER(等級単価一覧!$H$11:$H$60,等級単価一覧!$H$11:$H$60&lt;=K715)),等級単価一覧!H:H,0))),""),"")</f>
        <v/>
      </c>
      <c r="L717" s="119" t="str" cm="1">
        <f t="array" aca="1" ref="L717" ca="1">IF(AND(Q710="○",R710="○",S710="○"),IFERROR(IF(G710="健保等級適用者（Ａ）",IF(K710="年1～3回",VLOOKUP(L715,等級単価一覧!$B$11:$G$60,6,FALSE),VLOOKUP(L715,等級単価一覧!$B$11:$G$60,5,FALSE)),INDIRECT("等級単価一覧!L"&amp;MATCH(MAX(_xlfn._xlws.FILTER(等級単価一覧!$H$11:$H$60,等級単価一覧!$H$11:$H$60&lt;=L715)),等級単価一覧!H:H,0))),""),"")</f>
        <v/>
      </c>
      <c r="M717" s="122"/>
    </row>
    <row r="718" spans="2:24" ht="14.25" customHeight="1">
      <c r="C718" s="43"/>
      <c r="D718" s="36" t="s">
        <v>21</v>
      </c>
      <c r="E718" s="37" t="str" cm="1">
        <f t="array" aca="1" ref="E718" ca="1">IF(INDIRECT(C710&amp;"!$E$41")=0,"",INDIRECT(C710&amp;"!$E$41"))</f>
        <v/>
      </c>
      <c r="F718" s="37" t="str" cm="1">
        <f t="array" aca="1" ref="F718" ca="1">IF(INDIRECT(C710&amp;"!$E$76")=0,"",INDIRECT(C710&amp;"!$E$76"))</f>
        <v/>
      </c>
      <c r="G718" s="37" t="str" cm="1">
        <f t="array" aca="1" ref="G718" ca="1">IF(INDIRECT(C710&amp;"!$E$111")=0,"",INDIRECT(C710&amp;"!$E$111"))</f>
        <v/>
      </c>
      <c r="H718" s="37" t="str" cm="1">
        <f t="array" aca="1" ref="H718" ca="1">IF(INDIRECT(C710&amp;"!$E$146")=0,"",INDIRECT(C710&amp;"!$E$146"))</f>
        <v/>
      </c>
      <c r="I718" s="37" t="str" cm="1">
        <f t="array" aca="1" ref="I718" ca="1">IF(INDIRECT(C710&amp;"!$E$181")=0,"",INDIRECT(C710&amp;"!$E$181"))</f>
        <v/>
      </c>
      <c r="J718" s="37" t="str" cm="1">
        <f t="array" aca="1" ref="J718" ca="1">IF(INDIRECT(C710&amp;"!$E$216")=0,"",INDIRECT(C710&amp;"!$E$216"))</f>
        <v/>
      </c>
      <c r="K718" s="37" t="str" cm="1">
        <f t="array" aca="1" ref="K718" ca="1">IF(INDIRECT(C710&amp;"!$E$251")=0,"",INDIRECT(C710&amp;"!$E$251"))</f>
        <v/>
      </c>
      <c r="L718" s="120" t="str" cm="1">
        <f t="array" aca="1" ref="L718" ca="1">IF(INDIRECT(C710&amp;"!$E$286")=0,"",INDIRECT(C710&amp;"!$E$286"))</f>
        <v/>
      </c>
      <c r="M718" s="37" t="str">
        <f ca="1">IF(E718="","",SUM($E718:$L718))</f>
        <v/>
      </c>
    </row>
    <row r="719" spans="2:24" ht="14.25" customHeight="1">
      <c r="C719" s="43"/>
      <c r="D719" s="36" t="s">
        <v>91</v>
      </c>
      <c r="E719" s="53" t="str">
        <f ca="1">IF(OR(E717="",E718=""),"",ROUNDDOWN(E717*E718*24,0))</f>
        <v/>
      </c>
      <c r="F719" s="53" t="str">
        <f t="shared" ref="F719:L719" ca="1" si="511">IF(OR(F717="",F718=""),"",ROUNDDOWN(F717*F718*24,0))</f>
        <v/>
      </c>
      <c r="G719" s="53" t="str">
        <f t="shared" ca="1" si="511"/>
        <v/>
      </c>
      <c r="H719" s="53" t="str">
        <f t="shared" ca="1" si="511"/>
        <v/>
      </c>
      <c r="I719" s="53" t="str">
        <f t="shared" ca="1" si="511"/>
        <v/>
      </c>
      <c r="J719" s="53" t="str">
        <f t="shared" ca="1" si="511"/>
        <v/>
      </c>
      <c r="K719" s="53" t="str">
        <f t="shared" ca="1" si="511"/>
        <v/>
      </c>
      <c r="L719" s="53" t="str">
        <f t="shared" ca="1" si="511"/>
        <v/>
      </c>
      <c r="M719" s="123">
        <f ca="1">SUM(E719:L719)</f>
        <v>0</v>
      </c>
      <c r="Q719" s="26" t="str">
        <f t="shared" ref="Q719" ca="1" si="512">IF(OR(E717="",E718=""),"", TEXT(E717,"#,###円") &amp; "×" &amp; TEXT(E718,"[h]:mm時間;@") &amp; "=" &amp; TEXT(E719,"#,###円"))</f>
        <v/>
      </c>
      <c r="R719" s="26" t="str">
        <f t="shared" ref="R719" ca="1" si="513">IF(OR(F717="",F718=""),"", TEXT(F717,"#,###円") &amp; "×" &amp; TEXT(F718,"[h]:mm時間;@") &amp; "=" &amp; TEXT(F719,"#,###円"))</f>
        <v/>
      </c>
      <c r="S719" s="26" t="str">
        <f t="shared" ref="S719" ca="1" si="514">IF(OR(G717="",G718=""),"", TEXT(G717,"#,###円") &amp; "×" &amp; TEXT(G718,"[h]:mm時間;@") &amp; "=" &amp; TEXT(G719,"#,###円"))</f>
        <v/>
      </c>
      <c r="T719" s="26" t="str">
        <f t="shared" ref="T719" ca="1" si="515">IF(OR(H717="",H718=""),"", TEXT(H717,"#,###円") &amp; "×" &amp; TEXT(H718,"[h]:mm時間;@") &amp; "=" &amp; TEXT(H719,"#,###円"))</f>
        <v/>
      </c>
      <c r="U719" s="26" t="str">
        <f t="shared" ref="U719" ca="1" si="516">IF(OR(I717="",I718=""),"", TEXT(I717,"#,###円") &amp; "×" &amp; TEXT(I718,"[h]:mm時間;@") &amp; "=" &amp; TEXT(I719,"#,###円"))</f>
        <v/>
      </c>
      <c r="V719" s="26" t="str">
        <f t="shared" ref="V719" ca="1" si="517">IF(OR(J717="",J718=""),"", TEXT(J717,"#,###円") &amp; "×" &amp; TEXT(J718,"[h]:mm時間;@") &amp; "=" &amp; TEXT(J719,"#,###円"))</f>
        <v/>
      </c>
      <c r="W719" s="26" t="str">
        <f t="shared" ref="W719" ca="1" si="518">IF(OR(K717="",K718=""),"", TEXT(K717,"#,###円") &amp; "×" &amp; TEXT(K718,"[h]:mm時間;@") &amp; "=" &amp; TEXT(K719,"#,###円"))</f>
        <v/>
      </c>
      <c r="X719" s="26" t="str">
        <f ca="1">IF(OR(L717="",K718=""),"", TEXT(L717,"#,###円") &amp; "×" &amp; TEXT(L718,"[h]:mm時間;@") &amp; "=" &amp; TEXT(L719,"#,###円"))</f>
        <v/>
      </c>
    </row>
    <row r="720" spans="2:24" ht="14.25" customHeight="1">
      <c r="C720" s="36" t="s">
        <v>74</v>
      </c>
      <c r="D720" s="46" t="s">
        <v>75</v>
      </c>
      <c r="E720" s="47"/>
      <c r="F720" s="48"/>
      <c r="G720" s="48"/>
      <c r="H720" s="48"/>
      <c r="I720" s="48"/>
      <c r="J720" s="48"/>
      <c r="K720" s="48"/>
      <c r="L720" s="47"/>
      <c r="M720" s="124">
        <f>SUM(E720:L720)</f>
        <v>0</v>
      </c>
      <c r="Q720" s="26" t="str">
        <f t="shared" ref="Q720:X720" si="519">IF(E720="",""," / 自己負担：" &amp; TEXT(E720,"#,###円")) &amp; IF(E721="",""," ※" &amp;E721)</f>
        <v/>
      </c>
      <c r="R720" s="26" t="str">
        <f t="shared" si="519"/>
        <v/>
      </c>
      <c r="S720" s="26" t="str">
        <f t="shared" si="519"/>
        <v/>
      </c>
      <c r="T720" s="26" t="str">
        <f t="shared" si="519"/>
        <v/>
      </c>
      <c r="U720" s="26" t="str">
        <f t="shared" si="519"/>
        <v/>
      </c>
      <c r="V720" s="26" t="str">
        <f t="shared" si="519"/>
        <v/>
      </c>
      <c r="W720" s="26" t="str">
        <f t="shared" si="519"/>
        <v/>
      </c>
      <c r="X720" s="26" t="str">
        <f t="shared" si="519"/>
        <v/>
      </c>
    </row>
    <row r="721" spans="2:24" ht="34.5" customHeight="1" thickBot="1">
      <c r="C721" s="49" t="s">
        <v>76</v>
      </c>
      <c r="D721" s="50" t="s">
        <v>77</v>
      </c>
      <c r="E721" s="51"/>
      <c r="F721" s="51"/>
      <c r="G721" s="51"/>
      <c r="H721" s="51"/>
      <c r="I721" s="51"/>
      <c r="J721" s="51"/>
      <c r="K721" s="51"/>
      <c r="L721" s="51"/>
      <c r="M721" s="122"/>
      <c r="O721" s="1" t="s">
        <v>78</v>
      </c>
    </row>
    <row r="722" spans="2:24" ht="14.25" customHeight="1" thickTop="1">
      <c r="C722" s="44"/>
      <c r="D722" s="38" t="s">
        <v>22</v>
      </c>
      <c r="E722" s="39" t="str">
        <f ca="1">IFERROR(IF(E719-E720=0,"",E719-E720),"")</f>
        <v/>
      </c>
      <c r="F722" s="39" t="str">
        <f t="shared" ref="F722:L722" ca="1" si="520">IFERROR(IF(F719-F720=0,"",F719-F720),"")</f>
        <v/>
      </c>
      <c r="G722" s="39" t="str">
        <f t="shared" ca="1" si="520"/>
        <v/>
      </c>
      <c r="H722" s="39" t="str">
        <f t="shared" ca="1" si="520"/>
        <v/>
      </c>
      <c r="I722" s="39" t="str">
        <f t="shared" ca="1" si="520"/>
        <v/>
      </c>
      <c r="J722" s="39" t="str">
        <f t="shared" ca="1" si="520"/>
        <v/>
      </c>
      <c r="K722" s="39" t="str">
        <f t="shared" ca="1" si="520"/>
        <v/>
      </c>
      <c r="L722" s="121" t="str">
        <f t="shared" ca="1" si="520"/>
        <v/>
      </c>
      <c r="M722" s="39" t="str">
        <f ca="1">IF(E722="","",SUM(E722:L722))</f>
        <v/>
      </c>
      <c r="Q722" s="56" t="str">
        <f ca="1">Q719&amp;Q720</f>
        <v/>
      </c>
      <c r="R722" s="56" t="str">
        <f t="shared" ref="R722:X722" ca="1" si="521">R719&amp;R720</f>
        <v/>
      </c>
      <c r="S722" s="56" t="str">
        <f t="shared" ca="1" si="521"/>
        <v/>
      </c>
      <c r="T722" s="56" t="str">
        <f t="shared" ca="1" si="521"/>
        <v/>
      </c>
      <c r="U722" s="56" t="str">
        <f t="shared" ca="1" si="521"/>
        <v/>
      </c>
      <c r="V722" s="56" t="str">
        <f t="shared" ca="1" si="521"/>
        <v/>
      </c>
      <c r="W722" s="56" t="str">
        <f t="shared" ca="1" si="521"/>
        <v/>
      </c>
      <c r="X722" s="56" t="str">
        <f t="shared" ca="1" si="521"/>
        <v/>
      </c>
    </row>
    <row r="723" spans="2:24" ht="15" thickBot="1">
      <c r="B723" s="32"/>
      <c r="C723" s="32"/>
      <c r="D723" s="32"/>
      <c r="E723" s="32"/>
      <c r="F723" s="32"/>
      <c r="G723" s="32"/>
      <c r="H723" s="32"/>
      <c r="I723" s="32"/>
      <c r="J723" s="32"/>
      <c r="K723" s="32"/>
      <c r="L723" s="32"/>
      <c r="M723" s="32"/>
    </row>
    <row r="724" spans="2:24">
      <c r="Q724" s="1" t="s">
        <v>88</v>
      </c>
      <c r="R724" s="1" t="s">
        <v>89</v>
      </c>
      <c r="S724" s="1" t="s">
        <v>90</v>
      </c>
    </row>
    <row r="725" spans="2:24" ht="14.25" customHeight="1">
      <c r="B725" s="45">
        <f>B710+1</f>
        <v>49</v>
      </c>
      <c r="C725" s="35" t="str">
        <f>HYPERLINK("#日誌"&amp;B725&amp;"!B10","日誌"&amp;B725)</f>
        <v>日誌49</v>
      </c>
      <c r="D725" s="127" t="s">
        <v>106</v>
      </c>
      <c r="E725" s="130"/>
      <c r="F725" s="127" t="s">
        <v>73</v>
      </c>
      <c r="G725" s="52"/>
      <c r="H725" s="127" t="s">
        <v>83</v>
      </c>
      <c r="I725" s="25"/>
      <c r="J725" s="127" t="s">
        <v>15</v>
      </c>
      <c r="K725" s="25"/>
      <c r="M725" s="54" t="str">
        <f>HYPERLINK("#①人件費!C"&amp;9*B725,"経費支出管理表へ")</f>
        <v>経費支出管理表へ</v>
      </c>
      <c r="O725" s="125" t="str">
        <f>IF(AND(G725="健保等級適用者以外の者（Ｂ）",OR(I725="日額",I725="時給")),"健保等級適用者以外の者（Ｂ）かつ給与形態が「"&amp;I725&amp;"」の場合、等級単価を適用しません。補助金事務局へお問い合わせ頂き、個別単価を適用してください。","")</f>
        <v/>
      </c>
      <c r="Q725" s="1" t="str">
        <f>IF(G725="","×","○")</f>
        <v>×</v>
      </c>
      <c r="R725" s="1" t="str">
        <f>IF(G725="健保等級適用者（Ａ）","○",IF(AND(G725="健保等級適用者以外の者（Ｂ）",I725=""),"×",IF(OR(I725="年額",I725="月額"),"○","")))</f>
        <v/>
      </c>
      <c r="S725" s="1" t="str">
        <f>IF(AND(G725="健保等級適用者（Ａ）",K725=""),"×","○")</f>
        <v>○</v>
      </c>
    </row>
    <row r="726" spans="2:24" ht="14.25" customHeight="1">
      <c r="C726" s="95"/>
      <c r="D726" s="94"/>
      <c r="F726" s="127" t="s">
        <v>115</v>
      </c>
      <c r="G726" s="25"/>
      <c r="H726" s="127" t="s">
        <v>116</v>
      </c>
      <c r="I726" s="25"/>
    </row>
    <row r="727" spans="2:24" ht="7.5" customHeight="1">
      <c r="C727" s="26"/>
      <c r="D727" s="26"/>
      <c r="E727" s="26"/>
      <c r="F727" s="26"/>
      <c r="G727" s="34" t="e">
        <f>VLOOKUP(G726,リスト!F:G,2,FALSE)</f>
        <v>#N/A</v>
      </c>
      <c r="H727" s="26"/>
      <c r="I727" s="34"/>
      <c r="J727" s="26"/>
      <c r="K727" s="26"/>
      <c r="L727" s="26"/>
      <c r="M727" s="26"/>
    </row>
    <row r="728" spans="2:24" ht="14.25" customHeight="1">
      <c r="C728" s="40"/>
      <c r="D728" s="111"/>
      <c r="E728" s="112" t="s">
        <v>42</v>
      </c>
      <c r="F728" s="112" t="s">
        <v>43</v>
      </c>
      <c r="G728" s="112" t="s">
        <v>44</v>
      </c>
      <c r="H728" s="112" t="s">
        <v>45</v>
      </c>
      <c r="I728" s="112" t="s">
        <v>46</v>
      </c>
      <c r="J728" s="112" t="s">
        <v>47</v>
      </c>
      <c r="K728" s="112" t="s">
        <v>48</v>
      </c>
      <c r="L728" s="112" t="s">
        <v>49</v>
      </c>
      <c r="M728" s="113" t="s">
        <v>11</v>
      </c>
      <c r="Q728" s="112" t="s">
        <v>42</v>
      </c>
      <c r="R728" s="112" t="s">
        <v>43</v>
      </c>
      <c r="S728" s="112" t="s">
        <v>44</v>
      </c>
      <c r="T728" s="112" t="s">
        <v>45</v>
      </c>
      <c r="U728" s="112" t="s">
        <v>46</v>
      </c>
      <c r="V728" s="112" t="s">
        <v>47</v>
      </c>
      <c r="W728" s="112" t="s">
        <v>48</v>
      </c>
      <c r="X728" s="112" t="s">
        <v>49</v>
      </c>
    </row>
    <row r="729" spans="2:24" ht="14.25" customHeight="1">
      <c r="C729" s="27" t="s">
        <v>17</v>
      </c>
      <c r="D729" s="28"/>
      <c r="E729" s="29" cm="1">
        <f t="array" aca="1" ref="E729" ca="1">IF(INDIRECT(C725&amp;"!$E$41")=0,"",COUNT(INDIRECT(C725&amp;"!$E$10:$E$40")))</f>
        <v>0</v>
      </c>
      <c r="F729" s="29" cm="1">
        <f t="array" aca="1" ref="F729" ca="1">IF(INDIRECT(C725&amp;"!$E$76")=0,"",COUNT(INDIRECT(C725&amp;"!$E$45:$E$75")))</f>
        <v>0</v>
      </c>
      <c r="G729" s="29" cm="1">
        <f t="array" aca="1" ref="G729" ca="1">IF(INDIRECT(C725&amp;"!$E$111")=0,"",COUNT(INDIRECT(C725&amp;"!$E$80:$E$110")))</f>
        <v>0</v>
      </c>
      <c r="H729" s="29" cm="1">
        <f t="array" aca="1" ref="H729" ca="1">IF(INDIRECT(C725&amp;"!$E$146")=0,"",COUNT(INDIRECT(C725&amp;"!$E$115:$E$145")))</f>
        <v>0</v>
      </c>
      <c r="I729" s="29" cm="1">
        <f t="array" aca="1" ref="I729" ca="1">IF(INDIRECT(C725&amp;"!$E$181")=0,"",COUNT(INDIRECT(C725&amp;"!$E$150:$E$180")))</f>
        <v>0</v>
      </c>
      <c r="J729" s="29" cm="1">
        <f t="array" aca="1" ref="J729" ca="1">IF(INDIRECT(C725&amp;"!$E$216")=0,"",COUNT(INDIRECT(C725&amp;"!$E$185:$E$215")))</f>
        <v>0</v>
      </c>
      <c r="K729" s="29" cm="1">
        <f t="array" aca="1" ref="K729" ca="1">IF(INDIRECT(C725&amp;"!$E$251")=0,"",COUNT(INDIRECT(C725&amp;"!$E$220:$E$250")))</f>
        <v>0</v>
      </c>
      <c r="L729" s="116" cm="1">
        <f t="array" aca="1" ref="L729" ca="1">IF(INDIRECT(C725&amp;"!$E$286")=0,"",COUNT(INDIRECT(C725&amp;"!$E$255:$E$285")))</f>
        <v>0</v>
      </c>
      <c r="M729" s="29">
        <f ca="1">IF($E$9="","",SUM($E729:$L729))</f>
        <v>0</v>
      </c>
      <c r="O729" s="132" t="s">
        <v>145</v>
      </c>
      <c r="Q729" s="55" t="e" cm="1" vm="1">
        <f t="array" aca="1" ref="Q729" ca="1">INDIRECT(C725&amp;"!A" &amp; MIN(_xlfn._xlws.FILTER(ROW(INDIRECT(C725&amp;"!$B$10:$B$40")),INDIRECT(C725&amp;"!$B$10:$B$40")&lt;&gt;"")))</f>
        <v>#VALUE!</v>
      </c>
      <c r="R729" s="55" t="e" cm="1" vm="1">
        <f t="array" aca="1" ref="R729" ca="1">INDIRECT(C725&amp;"!A"&amp;MIN(_xlfn._xlws.FILTER(ROW(INDIRECT(C725&amp;"!$B$45:$B$75")),INDIRECT(C725&amp;"!$B$45:$B$75")&lt;&gt;"")))</f>
        <v>#VALUE!</v>
      </c>
      <c r="S729" s="55" t="e" cm="1" vm="1">
        <f t="array" aca="1" ref="S729" ca="1">INDIRECT(C725&amp;"!A"&amp;MIN(_xlfn._xlws.FILTER(ROW(INDIRECT(C725&amp;"!$B$80:$B$110")),INDIRECT(C725&amp;"!$B$80:$B$110")&lt;&gt;"")))</f>
        <v>#VALUE!</v>
      </c>
      <c r="T729" s="55" t="e" cm="1" vm="1">
        <f t="array" aca="1" ref="T729" ca="1">INDIRECT(C725&amp;"!A" &amp; MIN(_xlfn._xlws.FILTER(ROW(INDIRECT(C725&amp;"!$B$115:$B$145")),INDIRECT(C725&amp;"!$B$115:$B$145")&lt;&gt;"")))</f>
        <v>#VALUE!</v>
      </c>
      <c r="U729" s="55" t="e" cm="1" vm="1">
        <f t="array" aca="1" ref="U729" ca="1">INDIRECT(C725&amp;"!A" &amp; MIN(_xlfn._xlws.FILTER(ROW(INDIRECT(C725&amp;"!$B$150:$B$180")),INDIRECT(C725&amp;"!$B$150:$B$180")&lt;&gt;"")))</f>
        <v>#VALUE!</v>
      </c>
      <c r="V729" s="55" t="e" cm="1" vm="1">
        <f t="array" aca="1" ref="V729" ca="1">INDIRECT(C725&amp;"!A" &amp; MIN(_xlfn._xlws.FILTER(ROW(INDIRECT(C725&amp;"!$B$185:$B$215")),INDIRECT(C725&amp;"!$B$185:$B$215")&lt;&gt;"")))</f>
        <v>#VALUE!</v>
      </c>
      <c r="W729" s="55" t="e" cm="1" vm="1">
        <f t="array" aca="1" ref="W729" ca="1">INDIRECT(C725&amp;"!A" &amp; MIN(_xlfn._xlws.FILTER(ROW(INDIRECT(C725&amp;"!$B$220:$B$250")),INDIRECT(C725&amp;"!$B$220:$B$250")&lt;&gt;"")))</f>
        <v>#VALUE!</v>
      </c>
      <c r="X729" s="55" t="e" cm="1" vm="1">
        <f t="array" aca="1" ref="X729" ca="1">INDIRECT(C725&amp;"!A" &amp; MIN(_xlfn._xlws.FILTER(ROW(INDIRECT(C725&amp;"!$B$255:$B$285")),INDIRECT(C725&amp;"!$B$255:$B$285")&lt;&gt;"")))</f>
        <v>#VALUE!</v>
      </c>
    </row>
    <row r="730" spans="2:24" ht="14.25" customHeight="1">
      <c r="C730" s="36" t="s">
        <v>18</v>
      </c>
      <c r="D730" s="30" t="str">
        <f>IF(G725="健保等級適用者（Ａ）","報酬月額","月給")</f>
        <v>月給</v>
      </c>
      <c r="E730" s="24"/>
      <c r="F730" s="24"/>
      <c r="G730" s="24"/>
      <c r="H730" s="24"/>
      <c r="I730" s="24"/>
      <c r="J730" s="24"/>
      <c r="K730" s="24"/>
      <c r="L730" s="117"/>
      <c r="M730" s="122"/>
    </row>
    <row r="731" spans="2:24" ht="14.25" customHeight="1">
      <c r="C731" s="42"/>
      <c r="D731" s="30" t="s">
        <v>68</v>
      </c>
      <c r="E731" s="75" t="str">
        <f ca="1">IF(E732="","",IF(G725="健保等級適用者（Ａ）",IF(K725="年1～3回",MATCH(E732,等級単価一覧!G:G,0),MATCH(E732,等級単価一覧!F:F,0)),MATCH(E732,等級単価一覧!L:L,0))-10)</f>
        <v/>
      </c>
      <c r="F731" s="75" t="str">
        <f ca="1">IF(F732="","",IF(G725="健保等級適用者（Ａ）",IF(K725="年1～3回",MATCH(F732,等級単価一覧!G:G,0),MATCH(F732,等級単価一覧!F:F,0)),MATCH(F732,等級単価一覧!L:L,0))-10)</f>
        <v/>
      </c>
      <c r="G731" s="75" t="str">
        <f ca="1">IF(G732="","",IF(G725="健保等級適用者（Ａ）",IF(K725="年1～3回",MATCH(G732,等級単価一覧!G:G,0),MATCH(G732,等級単価一覧!F:F,0)),MATCH(G732,等級単価一覧!L:L,0))-10)</f>
        <v/>
      </c>
      <c r="H731" s="75" t="str">
        <f ca="1">IF(H732="","",IF(G725="健保等級適用者（Ａ）",IF(K725="年1～3回",MATCH(H732,等級単価一覧!G:G,0),MATCH(H732,等級単価一覧!F:F,0)),MATCH(H732,等級単価一覧!L:L,0))-10)</f>
        <v/>
      </c>
      <c r="I731" s="75" t="str">
        <f ca="1">IF(I732="","",IF(G725="健保等級適用者（Ａ）",IF(K725="年1～3回",MATCH(I732,等級単価一覧!G:G,0),MATCH(I732,等級単価一覧!F:F,0)),MATCH(I732,等級単価一覧!L:L,0))-10)</f>
        <v/>
      </c>
      <c r="J731" s="75" t="str">
        <f ca="1">IF(J732="","",IF(G725="健保等級適用者（Ａ）",IF(K725="年1～3回",MATCH(J732,等級単価一覧!G:G,0),MATCH(J732,等級単価一覧!F:F,0)),MATCH(J732,等級単価一覧!L:L,0))-10)</f>
        <v/>
      </c>
      <c r="K731" s="75" t="str">
        <f ca="1">IF(K732="","",IF(G725="健保等級適用者（Ａ）",IF(K725="年1～3回",MATCH(K732,等級単価一覧!G:G,0),MATCH(K732,等級単価一覧!F:F,0)),MATCH(K732,等級単価一覧!L:L,0))-10)</f>
        <v/>
      </c>
      <c r="L731" s="118" t="str">
        <f ca="1">IF(L732="","",IF(G725="健保等級適用者（Ａ）",IF(K725="年1～3回",MATCH(L732,等級単価一覧!G:G,0),MATCH(L732,等級単価一覧!F:F,0)),MATCH(L732,等級単価一覧!L:L,0))-10)</f>
        <v/>
      </c>
      <c r="M731" s="122"/>
    </row>
    <row r="732" spans="2:24" ht="14.25" customHeight="1">
      <c r="C732" s="42"/>
      <c r="D732" s="23" t="s">
        <v>20</v>
      </c>
      <c r="E732" s="41" t="str" cm="1">
        <f t="array" aca="1" ref="E732" ca="1">IF(AND(Q725="○",R725="○",S725="○"),IFERROR(IF(G725="健保等級適用者（Ａ）",IF(K725="年1～3回",VLOOKUP(E730,等級単価一覧!$B$11:$G$60,6,FALSE),VLOOKUP(E730,等級単価一覧!$B$11:$G$60,5,FALSE)),INDIRECT("等級単価一覧!L"&amp;MATCH(MAX(_xlfn._xlws.FILTER(等級単価一覧!$H$11:$H$60,等級単価一覧!$H$11:$H$60&lt;=E730)),等級単価一覧!H:H,0))),""),"")</f>
        <v/>
      </c>
      <c r="F732" s="41" t="str" cm="1">
        <f t="array" aca="1" ref="F732" ca="1">IF(AND(Q725="○",R725="○",S725="○"),IFERROR(IF(G725="健保等級適用者（Ａ）",IF(K725="年1～3回",VLOOKUP(F730,等級単価一覧!$B$11:$G$60,6,FALSE),VLOOKUP(F730,等級単価一覧!$B$11:$G$60,5,FALSE)),INDIRECT("等級単価一覧!L"&amp;MATCH(MAX(_xlfn._xlws.FILTER(等級単価一覧!$H$11:$H$60,等級単価一覧!$H$11:$H$60&lt;=F730)),等級単価一覧!H:H,0))),""),"")</f>
        <v/>
      </c>
      <c r="G732" s="41" t="str" cm="1">
        <f t="array" aca="1" ref="G732" ca="1">IF(AND(Q725="○",R725="○",S725="○"),IFERROR(IF(G725="健保等級適用者（Ａ）",IF(K725="年1～3回",VLOOKUP(G730,等級単価一覧!$B$11:$G$60,6,FALSE),VLOOKUP(G730,等級単価一覧!$B$11:$G$60,5,FALSE)),INDIRECT("等級単価一覧!L"&amp;MATCH(MAX(_xlfn._xlws.FILTER(等級単価一覧!$H$11:$H$60,等級単価一覧!$H$11:$H$60&lt;=G730)),等級単価一覧!H:H,0))),""),"")</f>
        <v/>
      </c>
      <c r="H732" s="41" t="str" cm="1">
        <f t="array" aca="1" ref="H732" ca="1">IF(AND(Q725="○",R725="○",S725="○"),IFERROR(IF(G725="健保等級適用者（Ａ）",IF(K725="年1～3回",VLOOKUP(H730,等級単価一覧!$B$11:$G$60,6,FALSE),VLOOKUP(H730,等級単価一覧!$B$11:$G$60,5,FALSE)),INDIRECT("等級単価一覧!L"&amp;MATCH(MAX(_xlfn._xlws.FILTER(等級単価一覧!$H$11:$H$60,等級単価一覧!$H$11:$H$60&lt;=H730)),等級単価一覧!H:H,0))),""),"")</f>
        <v/>
      </c>
      <c r="I732" s="41" t="str" cm="1">
        <f t="array" aca="1" ref="I732" ca="1">IF(AND(Q725="○",R725="○",S725="○"),IFERROR(IF(G725="健保等級適用者（Ａ）",IF(K725="年1～3回",VLOOKUP(I730,等級単価一覧!$B$11:$G$60,6,FALSE),VLOOKUP(I730,等級単価一覧!$B$11:$G$60,5,FALSE)),INDIRECT("等級単価一覧!L"&amp;MATCH(MAX(_xlfn._xlws.FILTER(等級単価一覧!$H$11:$H$60,等級単価一覧!$H$11:$H$60&lt;=I730)),等級単価一覧!H:H,0))),""),"")</f>
        <v/>
      </c>
      <c r="J732" s="41" t="str" cm="1">
        <f t="array" aca="1" ref="J732" ca="1">IF(AND(Q725="○",R725="○",S725="○"),IFERROR(IF(G725="健保等級適用者（Ａ）",IF(K725="年1～3回",VLOOKUP(J730,等級単価一覧!$B$11:$G$60,6,FALSE),VLOOKUP(J730,等級単価一覧!$B$11:$G$60,5,FALSE)),INDIRECT("等級単価一覧!L"&amp;MATCH(MAX(_xlfn._xlws.FILTER(等級単価一覧!$H$11:$H$60,等級単価一覧!$H$11:$H$60&lt;=J730)),等級単価一覧!H:H,0))),""),"")</f>
        <v/>
      </c>
      <c r="K732" s="41" t="str" cm="1">
        <f t="array" aca="1" ref="K732" ca="1">IF(AND(Q725="○",R725="○",S725="○"),IFERROR(IF(G725="健保等級適用者（Ａ）",IF(K725="年1～3回",VLOOKUP(K730,等級単価一覧!$B$11:$G$60,6,FALSE),VLOOKUP(K730,等級単価一覧!$B$11:$G$60,5,FALSE)),INDIRECT("等級単価一覧!L"&amp;MATCH(MAX(_xlfn._xlws.FILTER(等級単価一覧!$H$11:$H$60,等級単価一覧!$H$11:$H$60&lt;=K730)),等級単価一覧!H:H,0))),""),"")</f>
        <v/>
      </c>
      <c r="L732" s="119" t="str" cm="1">
        <f t="array" aca="1" ref="L732" ca="1">IF(AND(Q725="○",R725="○",S725="○"),IFERROR(IF(G725="健保等級適用者（Ａ）",IF(K725="年1～3回",VLOOKUP(L730,等級単価一覧!$B$11:$G$60,6,FALSE),VLOOKUP(L730,等級単価一覧!$B$11:$G$60,5,FALSE)),INDIRECT("等級単価一覧!L"&amp;MATCH(MAX(_xlfn._xlws.FILTER(等級単価一覧!$H$11:$H$60,等級単価一覧!$H$11:$H$60&lt;=L730)),等級単価一覧!H:H,0))),""),"")</f>
        <v/>
      </c>
      <c r="M732" s="122"/>
    </row>
    <row r="733" spans="2:24" ht="14.25" customHeight="1">
      <c r="C733" s="43"/>
      <c r="D733" s="36" t="s">
        <v>21</v>
      </c>
      <c r="E733" s="37" t="str" cm="1">
        <f t="array" aca="1" ref="E733" ca="1">IF(INDIRECT(C725&amp;"!$E$41")=0,"",INDIRECT(C725&amp;"!$E$41"))</f>
        <v/>
      </c>
      <c r="F733" s="37" t="str" cm="1">
        <f t="array" aca="1" ref="F733" ca="1">IF(INDIRECT(C725&amp;"!$E$76")=0,"",INDIRECT(C725&amp;"!$E$76"))</f>
        <v/>
      </c>
      <c r="G733" s="37" t="str" cm="1">
        <f t="array" aca="1" ref="G733" ca="1">IF(INDIRECT(C725&amp;"!$E$111")=0,"",INDIRECT(C725&amp;"!$E$111"))</f>
        <v/>
      </c>
      <c r="H733" s="37" t="str" cm="1">
        <f t="array" aca="1" ref="H733" ca="1">IF(INDIRECT(C725&amp;"!$E$146")=0,"",INDIRECT(C725&amp;"!$E$146"))</f>
        <v/>
      </c>
      <c r="I733" s="37" t="str" cm="1">
        <f t="array" aca="1" ref="I733" ca="1">IF(INDIRECT(C725&amp;"!$E$181")=0,"",INDIRECT(C725&amp;"!$E$181"))</f>
        <v/>
      </c>
      <c r="J733" s="37" t="str" cm="1">
        <f t="array" aca="1" ref="J733" ca="1">IF(INDIRECT(C725&amp;"!$E$216")=0,"",INDIRECT(C725&amp;"!$E$216"))</f>
        <v/>
      </c>
      <c r="K733" s="37" t="str" cm="1">
        <f t="array" aca="1" ref="K733" ca="1">IF(INDIRECT(C725&amp;"!$E$251")=0,"",INDIRECT(C725&amp;"!$E$251"))</f>
        <v/>
      </c>
      <c r="L733" s="120" t="str" cm="1">
        <f t="array" aca="1" ref="L733" ca="1">IF(INDIRECT(C725&amp;"!$E$286")=0,"",INDIRECT(C725&amp;"!$E$286"))</f>
        <v/>
      </c>
      <c r="M733" s="37" t="str">
        <f ca="1">IF(E733="","",SUM($E733:$L733))</f>
        <v/>
      </c>
    </row>
    <row r="734" spans="2:24" ht="14.25" customHeight="1">
      <c r="C734" s="43"/>
      <c r="D734" s="36" t="s">
        <v>91</v>
      </c>
      <c r="E734" s="53" t="str">
        <f ca="1">IF(OR(E732="",E733=""),"",ROUNDDOWN(E732*E733*24,0))</f>
        <v/>
      </c>
      <c r="F734" s="53" t="str">
        <f t="shared" ref="F734:L734" ca="1" si="522">IF(OR(F732="",F733=""),"",ROUNDDOWN(F732*F733*24,0))</f>
        <v/>
      </c>
      <c r="G734" s="53" t="str">
        <f t="shared" ca="1" si="522"/>
        <v/>
      </c>
      <c r="H734" s="53" t="str">
        <f t="shared" ca="1" si="522"/>
        <v/>
      </c>
      <c r="I734" s="53" t="str">
        <f t="shared" ca="1" si="522"/>
        <v/>
      </c>
      <c r="J734" s="53" t="str">
        <f t="shared" ca="1" si="522"/>
        <v/>
      </c>
      <c r="K734" s="53" t="str">
        <f t="shared" ca="1" si="522"/>
        <v/>
      </c>
      <c r="L734" s="53" t="str">
        <f t="shared" ca="1" si="522"/>
        <v/>
      </c>
      <c r="M734" s="123">
        <f ca="1">SUM(E734:L734)</f>
        <v>0</v>
      </c>
      <c r="Q734" s="26" t="str">
        <f t="shared" ref="Q734" ca="1" si="523">IF(OR(E732="",E733=""),"", TEXT(E732,"#,###円") &amp; "×" &amp; TEXT(E733,"[h]:mm時間;@") &amp; "=" &amp; TEXT(E734,"#,###円"))</f>
        <v/>
      </c>
      <c r="R734" s="26" t="str">
        <f t="shared" ref="R734" ca="1" si="524">IF(OR(F732="",F733=""),"", TEXT(F732,"#,###円") &amp; "×" &amp; TEXT(F733,"[h]:mm時間;@") &amp; "=" &amp; TEXT(F734,"#,###円"))</f>
        <v/>
      </c>
      <c r="S734" s="26" t="str">
        <f t="shared" ref="S734" ca="1" si="525">IF(OR(G732="",G733=""),"", TEXT(G732,"#,###円") &amp; "×" &amp; TEXT(G733,"[h]:mm時間;@") &amp; "=" &amp; TEXT(G734,"#,###円"))</f>
        <v/>
      </c>
      <c r="T734" s="26" t="str">
        <f t="shared" ref="T734" ca="1" si="526">IF(OR(H732="",H733=""),"", TEXT(H732,"#,###円") &amp; "×" &amp; TEXT(H733,"[h]:mm時間;@") &amp; "=" &amp; TEXT(H734,"#,###円"))</f>
        <v/>
      </c>
      <c r="U734" s="26" t="str">
        <f t="shared" ref="U734" ca="1" si="527">IF(OR(I732="",I733=""),"", TEXT(I732,"#,###円") &amp; "×" &amp; TEXT(I733,"[h]:mm時間;@") &amp; "=" &amp; TEXT(I734,"#,###円"))</f>
        <v/>
      </c>
      <c r="V734" s="26" t="str">
        <f t="shared" ref="V734" ca="1" si="528">IF(OR(J732="",J733=""),"", TEXT(J732,"#,###円") &amp; "×" &amp; TEXT(J733,"[h]:mm時間;@") &amp; "=" &amp; TEXT(J734,"#,###円"))</f>
        <v/>
      </c>
      <c r="W734" s="26" t="str">
        <f t="shared" ref="W734" ca="1" si="529">IF(OR(K732="",K733=""),"", TEXT(K732,"#,###円") &amp; "×" &amp; TEXT(K733,"[h]:mm時間;@") &amp; "=" &amp; TEXT(K734,"#,###円"))</f>
        <v/>
      </c>
      <c r="X734" s="26" t="str">
        <f ca="1">IF(OR(L732="",K733=""),"", TEXT(L732,"#,###円") &amp; "×" &amp; TEXT(L733,"[h]:mm時間;@") &amp; "=" &amp; TEXT(L734,"#,###円"))</f>
        <v/>
      </c>
    </row>
    <row r="735" spans="2:24" ht="14.25" customHeight="1">
      <c r="C735" s="36" t="s">
        <v>74</v>
      </c>
      <c r="D735" s="46" t="s">
        <v>75</v>
      </c>
      <c r="E735" s="47"/>
      <c r="F735" s="48"/>
      <c r="G735" s="48"/>
      <c r="H735" s="48"/>
      <c r="I735" s="48"/>
      <c r="J735" s="48"/>
      <c r="K735" s="48"/>
      <c r="L735" s="47"/>
      <c r="M735" s="124">
        <f>SUM(E735:L735)</f>
        <v>0</v>
      </c>
      <c r="Q735" s="26" t="str">
        <f t="shared" ref="Q735:X735" si="530">IF(E735="",""," / 自己負担：" &amp; TEXT(E735,"#,###円")) &amp; IF(E736="",""," ※" &amp;E736)</f>
        <v/>
      </c>
      <c r="R735" s="26" t="str">
        <f t="shared" si="530"/>
        <v/>
      </c>
      <c r="S735" s="26" t="str">
        <f t="shared" si="530"/>
        <v/>
      </c>
      <c r="T735" s="26" t="str">
        <f t="shared" si="530"/>
        <v/>
      </c>
      <c r="U735" s="26" t="str">
        <f t="shared" si="530"/>
        <v/>
      </c>
      <c r="V735" s="26" t="str">
        <f t="shared" si="530"/>
        <v/>
      </c>
      <c r="W735" s="26" t="str">
        <f t="shared" si="530"/>
        <v/>
      </c>
      <c r="X735" s="26" t="str">
        <f t="shared" si="530"/>
        <v/>
      </c>
    </row>
    <row r="736" spans="2:24" ht="34.5" customHeight="1" thickBot="1">
      <c r="C736" s="49" t="s">
        <v>76</v>
      </c>
      <c r="D736" s="50" t="s">
        <v>77</v>
      </c>
      <c r="E736" s="51"/>
      <c r="F736" s="51"/>
      <c r="G736" s="51"/>
      <c r="H736" s="51"/>
      <c r="I736" s="51"/>
      <c r="J736" s="51"/>
      <c r="K736" s="51"/>
      <c r="L736" s="51"/>
      <c r="M736" s="122"/>
      <c r="O736" s="1" t="s">
        <v>78</v>
      </c>
    </row>
    <row r="737" spans="2:24" ht="14.25" customHeight="1" thickTop="1">
      <c r="C737" s="44"/>
      <c r="D737" s="38" t="s">
        <v>22</v>
      </c>
      <c r="E737" s="39" t="str">
        <f ca="1">IFERROR(IF(E734-E735=0,"",E734-E735),"")</f>
        <v/>
      </c>
      <c r="F737" s="39" t="str">
        <f t="shared" ref="F737:L737" ca="1" si="531">IFERROR(IF(F734-F735=0,"",F734-F735),"")</f>
        <v/>
      </c>
      <c r="G737" s="39" t="str">
        <f t="shared" ca="1" si="531"/>
        <v/>
      </c>
      <c r="H737" s="39" t="str">
        <f t="shared" ca="1" si="531"/>
        <v/>
      </c>
      <c r="I737" s="39" t="str">
        <f t="shared" ca="1" si="531"/>
        <v/>
      </c>
      <c r="J737" s="39" t="str">
        <f t="shared" ca="1" si="531"/>
        <v/>
      </c>
      <c r="K737" s="39" t="str">
        <f t="shared" ca="1" si="531"/>
        <v/>
      </c>
      <c r="L737" s="121" t="str">
        <f t="shared" ca="1" si="531"/>
        <v/>
      </c>
      <c r="M737" s="39" t="str">
        <f ca="1">IF(E737="","",SUM(E737:L737))</f>
        <v/>
      </c>
      <c r="Q737" s="56" t="str">
        <f ca="1">Q734&amp;Q735</f>
        <v/>
      </c>
      <c r="R737" s="56" t="str">
        <f t="shared" ref="R737:X737" ca="1" si="532">R734&amp;R735</f>
        <v/>
      </c>
      <c r="S737" s="56" t="str">
        <f t="shared" ca="1" si="532"/>
        <v/>
      </c>
      <c r="T737" s="56" t="str">
        <f t="shared" ca="1" si="532"/>
        <v/>
      </c>
      <c r="U737" s="56" t="str">
        <f t="shared" ca="1" si="532"/>
        <v/>
      </c>
      <c r="V737" s="56" t="str">
        <f t="shared" ca="1" si="532"/>
        <v/>
      </c>
      <c r="W737" s="56" t="str">
        <f t="shared" ca="1" si="532"/>
        <v/>
      </c>
      <c r="X737" s="56" t="str">
        <f t="shared" ca="1" si="532"/>
        <v/>
      </c>
    </row>
    <row r="738" spans="2:24" ht="15" thickBot="1">
      <c r="B738" s="32"/>
      <c r="C738" s="32"/>
      <c r="D738" s="32"/>
      <c r="E738" s="32"/>
      <c r="F738" s="32"/>
      <c r="G738" s="32"/>
      <c r="H738" s="32"/>
      <c r="I738" s="32"/>
      <c r="J738" s="32"/>
      <c r="K738" s="32"/>
      <c r="L738" s="32"/>
      <c r="M738" s="32"/>
    </row>
    <row r="739" spans="2:24">
      <c r="Q739" s="1" t="s">
        <v>88</v>
      </c>
      <c r="R739" s="1" t="s">
        <v>89</v>
      </c>
      <c r="S739" s="1" t="s">
        <v>90</v>
      </c>
    </row>
    <row r="740" spans="2:24" ht="14.25" customHeight="1">
      <c r="B740" s="45">
        <f>B725+1</f>
        <v>50</v>
      </c>
      <c r="C740" s="35" t="str">
        <f>HYPERLINK("#日誌"&amp;B740&amp;"!B10","日誌"&amp;B740)</f>
        <v>日誌50</v>
      </c>
      <c r="D740" s="127" t="s">
        <v>106</v>
      </c>
      <c r="E740" s="130"/>
      <c r="F740" s="127" t="s">
        <v>73</v>
      </c>
      <c r="G740" s="52"/>
      <c r="H740" s="127" t="s">
        <v>83</v>
      </c>
      <c r="I740" s="25"/>
      <c r="J740" s="127" t="s">
        <v>15</v>
      </c>
      <c r="K740" s="25"/>
      <c r="M740" s="54" t="str">
        <f>HYPERLINK("#①人件費!C"&amp;9*B740,"経費支出管理表へ")</f>
        <v>経費支出管理表へ</v>
      </c>
      <c r="O740" s="125" t="str">
        <f>IF(AND(G740="健保等級適用者以外の者（Ｂ）",OR(I740="日額",I740="時給")),"健保等級適用者以外の者（Ｂ）かつ給与形態が「"&amp;I740&amp;"」の場合、等級単価を適用しません。補助金事務局へお問い合わせ頂き、個別単価を適用してください。","")</f>
        <v/>
      </c>
      <c r="Q740" s="1" t="str">
        <f>IF(G740="","×","○")</f>
        <v>×</v>
      </c>
      <c r="R740" s="1" t="str">
        <f>IF(G740="健保等級適用者（Ａ）","○",IF(AND(G740="健保等級適用者以外の者（Ｂ）",I740=""),"×",IF(OR(I740="年額",I740="月額"),"○","")))</f>
        <v/>
      </c>
      <c r="S740" s="1" t="str">
        <f>IF(AND(G740="健保等級適用者（Ａ）",K740=""),"×","○")</f>
        <v>○</v>
      </c>
    </row>
    <row r="741" spans="2:24" ht="14.25" customHeight="1">
      <c r="C741" s="95"/>
      <c r="D741" s="94"/>
      <c r="F741" s="127" t="s">
        <v>115</v>
      </c>
      <c r="G741" s="25"/>
      <c r="H741" s="127" t="s">
        <v>116</v>
      </c>
      <c r="I741" s="25"/>
    </row>
    <row r="742" spans="2:24" ht="7.5" customHeight="1">
      <c r="C742" s="26"/>
      <c r="D742" s="26"/>
      <c r="E742" s="26"/>
      <c r="F742" s="26"/>
      <c r="G742" s="34" t="e">
        <f>VLOOKUP(G741,リスト!F:G,2,FALSE)</f>
        <v>#N/A</v>
      </c>
      <c r="H742" s="26"/>
      <c r="I742" s="34"/>
      <c r="J742" s="26"/>
      <c r="K742" s="26"/>
      <c r="L742" s="26"/>
      <c r="M742" s="26"/>
    </row>
    <row r="743" spans="2:24" ht="14.25" customHeight="1">
      <c r="C743" s="40"/>
      <c r="D743" s="111"/>
      <c r="E743" s="112" t="s">
        <v>42</v>
      </c>
      <c r="F743" s="112" t="s">
        <v>43</v>
      </c>
      <c r="G743" s="112" t="s">
        <v>44</v>
      </c>
      <c r="H743" s="112" t="s">
        <v>45</v>
      </c>
      <c r="I743" s="112" t="s">
        <v>46</v>
      </c>
      <c r="J743" s="112" t="s">
        <v>47</v>
      </c>
      <c r="K743" s="112" t="s">
        <v>48</v>
      </c>
      <c r="L743" s="112" t="s">
        <v>49</v>
      </c>
      <c r="M743" s="113" t="s">
        <v>11</v>
      </c>
      <c r="Q743" s="112" t="s">
        <v>42</v>
      </c>
      <c r="R743" s="112" t="s">
        <v>43</v>
      </c>
      <c r="S743" s="112" t="s">
        <v>44</v>
      </c>
      <c r="T743" s="112" t="s">
        <v>45</v>
      </c>
      <c r="U743" s="112" t="s">
        <v>46</v>
      </c>
      <c r="V743" s="112" t="s">
        <v>47</v>
      </c>
      <c r="W743" s="112" t="s">
        <v>48</v>
      </c>
      <c r="X743" s="112" t="s">
        <v>49</v>
      </c>
    </row>
    <row r="744" spans="2:24" ht="14.25" customHeight="1">
      <c r="C744" s="27" t="s">
        <v>17</v>
      </c>
      <c r="D744" s="28"/>
      <c r="E744" s="29" cm="1">
        <f t="array" aca="1" ref="E744" ca="1">IF(INDIRECT(C740&amp;"!$E$41")=0,"",COUNT(INDIRECT(C740&amp;"!$E$10:$E$40")))</f>
        <v>0</v>
      </c>
      <c r="F744" s="29" cm="1">
        <f t="array" aca="1" ref="F744" ca="1">IF(INDIRECT(C740&amp;"!$E$76")=0,"",COUNT(INDIRECT(C740&amp;"!$E$45:$E$75")))</f>
        <v>0</v>
      </c>
      <c r="G744" s="29" cm="1">
        <f t="array" aca="1" ref="G744" ca="1">IF(INDIRECT(C740&amp;"!$E$111")=0,"",COUNT(INDIRECT(C740&amp;"!$E$80:$E$110")))</f>
        <v>0</v>
      </c>
      <c r="H744" s="29" cm="1">
        <f t="array" aca="1" ref="H744" ca="1">IF(INDIRECT(C740&amp;"!$E$146")=0,"",COUNT(INDIRECT(C740&amp;"!$E$115:$E$145")))</f>
        <v>0</v>
      </c>
      <c r="I744" s="29" cm="1">
        <f t="array" aca="1" ref="I744" ca="1">IF(INDIRECT(C740&amp;"!$E$181")=0,"",COUNT(INDIRECT(C740&amp;"!$E$150:$E$180")))</f>
        <v>0</v>
      </c>
      <c r="J744" s="29" cm="1">
        <f t="array" aca="1" ref="J744" ca="1">IF(INDIRECT(C740&amp;"!$E$216")=0,"",COUNT(INDIRECT(C740&amp;"!$E$185:$E$215")))</f>
        <v>0</v>
      </c>
      <c r="K744" s="29" cm="1">
        <f t="array" aca="1" ref="K744" ca="1">IF(INDIRECT(C740&amp;"!$E$251")=0,"",COUNT(INDIRECT(C740&amp;"!$E$220:$E$250")))</f>
        <v>0</v>
      </c>
      <c r="L744" s="116" cm="1">
        <f t="array" aca="1" ref="L744" ca="1">IF(INDIRECT(C740&amp;"!$E$286")=0,"",COUNT(INDIRECT(C740&amp;"!$E$255:$E$285")))</f>
        <v>0</v>
      </c>
      <c r="M744" s="29">
        <f ca="1">IF($E$9="","",SUM($E744:$L744))</f>
        <v>0</v>
      </c>
      <c r="O744" s="132" t="s">
        <v>145</v>
      </c>
      <c r="Q744" s="55" t="e" cm="1" vm="1">
        <f t="array" aca="1" ref="Q744" ca="1">INDIRECT(C740&amp;"!A" &amp; MIN(_xlfn._xlws.FILTER(ROW(INDIRECT(C740&amp;"!$B$10:$B$40")),INDIRECT(C740&amp;"!$B$10:$B$40")&lt;&gt;"")))</f>
        <v>#VALUE!</v>
      </c>
      <c r="R744" s="55" t="e" cm="1" vm="1">
        <f t="array" aca="1" ref="R744" ca="1">INDIRECT(C740&amp;"!A"&amp;MIN(_xlfn._xlws.FILTER(ROW(INDIRECT(C740&amp;"!$B$45:$B$75")),INDIRECT(C740&amp;"!$B$45:$B$75")&lt;&gt;"")))</f>
        <v>#VALUE!</v>
      </c>
      <c r="S744" s="55" t="e" cm="1" vm="1">
        <f t="array" aca="1" ref="S744" ca="1">INDIRECT(C740&amp;"!A"&amp;MIN(_xlfn._xlws.FILTER(ROW(INDIRECT(C740&amp;"!$B$80:$B$110")),INDIRECT(C740&amp;"!$B$80:$B$110")&lt;&gt;"")))</f>
        <v>#VALUE!</v>
      </c>
      <c r="T744" s="55" t="e" cm="1" vm="1">
        <f t="array" aca="1" ref="T744" ca="1">INDIRECT(C740&amp;"!A" &amp; MIN(_xlfn._xlws.FILTER(ROW(INDIRECT(C740&amp;"!$B$115:$B$145")),INDIRECT(C740&amp;"!$B$115:$B$145")&lt;&gt;"")))</f>
        <v>#VALUE!</v>
      </c>
      <c r="U744" s="55" t="e" cm="1" vm="1">
        <f t="array" aca="1" ref="U744" ca="1">INDIRECT(C740&amp;"!A" &amp; MIN(_xlfn._xlws.FILTER(ROW(INDIRECT(C740&amp;"!$B$150:$B$180")),INDIRECT(C740&amp;"!$B$150:$B$180")&lt;&gt;"")))</f>
        <v>#VALUE!</v>
      </c>
      <c r="V744" s="55" t="e" cm="1" vm="1">
        <f t="array" aca="1" ref="V744" ca="1">INDIRECT(C740&amp;"!A" &amp; MIN(_xlfn._xlws.FILTER(ROW(INDIRECT(C740&amp;"!$B$185:$B$215")),INDIRECT(C740&amp;"!$B$185:$B$215")&lt;&gt;"")))</f>
        <v>#VALUE!</v>
      </c>
      <c r="W744" s="55" t="e" cm="1" vm="1">
        <f t="array" aca="1" ref="W744" ca="1">INDIRECT(C740&amp;"!A" &amp; MIN(_xlfn._xlws.FILTER(ROW(INDIRECT(C740&amp;"!$B$220:$B$250")),INDIRECT(C740&amp;"!$B$220:$B$250")&lt;&gt;"")))</f>
        <v>#VALUE!</v>
      </c>
      <c r="X744" s="55" t="e" cm="1" vm="1">
        <f t="array" aca="1" ref="X744" ca="1">INDIRECT(C740&amp;"!A" &amp; MIN(_xlfn._xlws.FILTER(ROW(INDIRECT(C740&amp;"!$B$255:$B$285")),INDIRECT(C740&amp;"!$B$255:$B$285")&lt;&gt;"")))</f>
        <v>#VALUE!</v>
      </c>
    </row>
    <row r="745" spans="2:24" ht="14.25" customHeight="1">
      <c r="C745" s="36" t="s">
        <v>18</v>
      </c>
      <c r="D745" s="30" t="str">
        <f>IF(G740="健保等級適用者（Ａ）","報酬月額","月給")</f>
        <v>月給</v>
      </c>
      <c r="E745" s="24"/>
      <c r="F745" s="24"/>
      <c r="G745" s="24"/>
      <c r="H745" s="24"/>
      <c r="I745" s="24"/>
      <c r="J745" s="24"/>
      <c r="K745" s="24"/>
      <c r="L745" s="117"/>
      <c r="M745" s="122"/>
    </row>
    <row r="746" spans="2:24" ht="14.25" customHeight="1">
      <c r="C746" s="42"/>
      <c r="D746" s="30" t="s">
        <v>68</v>
      </c>
      <c r="E746" s="75" t="str">
        <f ca="1">IF(E747="","",IF(G740="健保等級適用者（Ａ）",IF(K740="年1～3回",MATCH(E747,等級単価一覧!G:G,0),MATCH(E747,等級単価一覧!F:F,0)),MATCH(E747,等級単価一覧!L:L,0))-10)</f>
        <v/>
      </c>
      <c r="F746" s="75" t="str">
        <f ca="1">IF(F747="","",IF(G740="健保等級適用者（Ａ）",IF(K740="年1～3回",MATCH(F747,等級単価一覧!G:G,0),MATCH(F747,等級単価一覧!F:F,0)),MATCH(F747,等級単価一覧!L:L,0))-10)</f>
        <v/>
      </c>
      <c r="G746" s="75" t="str">
        <f ca="1">IF(G747="","",IF(G740="健保等級適用者（Ａ）",IF(K740="年1～3回",MATCH(G747,等級単価一覧!G:G,0),MATCH(G747,等級単価一覧!F:F,0)),MATCH(G747,等級単価一覧!L:L,0))-10)</f>
        <v/>
      </c>
      <c r="H746" s="75" t="str">
        <f ca="1">IF(H747="","",IF(G740="健保等級適用者（Ａ）",IF(K740="年1～3回",MATCH(H747,等級単価一覧!G:G,0),MATCH(H747,等級単価一覧!F:F,0)),MATCH(H747,等級単価一覧!L:L,0))-10)</f>
        <v/>
      </c>
      <c r="I746" s="75" t="str">
        <f ca="1">IF(I747="","",IF(G740="健保等級適用者（Ａ）",IF(K740="年1～3回",MATCH(I747,等級単価一覧!G:G,0),MATCH(I747,等級単価一覧!F:F,0)),MATCH(I747,等級単価一覧!L:L,0))-10)</f>
        <v/>
      </c>
      <c r="J746" s="75" t="str">
        <f ca="1">IF(J747="","",IF(G740="健保等級適用者（Ａ）",IF(K740="年1～3回",MATCH(J747,等級単価一覧!G:G,0),MATCH(J747,等級単価一覧!F:F,0)),MATCH(J747,等級単価一覧!L:L,0))-10)</f>
        <v/>
      </c>
      <c r="K746" s="75" t="str">
        <f ca="1">IF(K747="","",IF(G740="健保等級適用者（Ａ）",IF(K740="年1～3回",MATCH(K747,等級単価一覧!G:G,0),MATCH(K747,等級単価一覧!F:F,0)),MATCH(K747,等級単価一覧!L:L,0))-10)</f>
        <v/>
      </c>
      <c r="L746" s="118" t="str">
        <f ca="1">IF(L747="","",IF(G740="健保等級適用者（Ａ）",IF(K740="年1～3回",MATCH(L747,等級単価一覧!G:G,0),MATCH(L747,等級単価一覧!F:F,0)),MATCH(L747,等級単価一覧!L:L,0))-10)</f>
        <v/>
      </c>
      <c r="M746" s="122"/>
    </row>
    <row r="747" spans="2:24" ht="14.25" customHeight="1">
      <c r="C747" s="42"/>
      <c r="D747" s="23" t="s">
        <v>20</v>
      </c>
      <c r="E747" s="41" t="str" cm="1">
        <f t="array" aca="1" ref="E747" ca="1">IF(AND(Q740="○",R740="○",S740="○"),IFERROR(IF(G740="健保等級適用者（Ａ）",IF(K740="年1～3回",VLOOKUP(E745,等級単価一覧!$B$11:$G$60,6,FALSE),VLOOKUP(E745,等級単価一覧!$B$11:$G$60,5,FALSE)),INDIRECT("等級単価一覧!L"&amp;MATCH(MAX(_xlfn._xlws.FILTER(等級単価一覧!$H$11:$H$60,等級単価一覧!$H$11:$H$60&lt;=E745)),等級単価一覧!H:H,0))),""),"")</f>
        <v/>
      </c>
      <c r="F747" s="41" t="str" cm="1">
        <f t="array" aca="1" ref="F747" ca="1">IF(AND(Q740="○",R740="○",S740="○"),IFERROR(IF(G740="健保等級適用者（Ａ）",IF(K740="年1～3回",VLOOKUP(F745,等級単価一覧!$B$11:$G$60,6,FALSE),VLOOKUP(F745,等級単価一覧!$B$11:$G$60,5,FALSE)),INDIRECT("等級単価一覧!L"&amp;MATCH(MAX(_xlfn._xlws.FILTER(等級単価一覧!$H$11:$H$60,等級単価一覧!$H$11:$H$60&lt;=F745)),等級単価一覧!H:H,0))),""),"")</f>
        <v/>
      </c>
      <c r="G747" s="41" t="str" cm="1">
        <f t="array" aca="1" ref="G747" ca="1">IF(AND(Q740="○",R740="○",S740="○"),IFERROR(IF(G740="健保等級適用者（Ａ）",IF(K740="年1～3回",VLOOKUP(G745,等級単価一覧!$B$11:$G$60,6,FALSE),VLOOKUP(G745,等級単価一覧!$B$11:$G$60,5,FALSE)),INDIRECT("等級単価一覧!L"&amp;MATCH(MAX(_xlfn._xlws.FILTER(等級単価一覧!$H$11:$H$60,等級単価一覧!$H$11:$H$60&lt;=G745)),等級単価一覧!H:H,0))),""),"")</f>
        <v/>
      </c>
      <c r="H747" s="41" t="str" cm="1">
        <f t="array" aca="1" ref="H747" ca="1">IF(AND(Q740="○",R740="○",S740="○"),IFERROR(IF(G740="健保等級適用者（Ａ）",IF(K740="年1～3回",VLOOKUP(H745,等級単価一覧!$B$11:$G$60,6,FALSE),VLOOKUP(H745,等級単価一覧!$B$11:$G$60,5,FALSE)),INDIRECT("等級単価一覧!L"&amp;MATCH(MAX(_xlfn._xlws.FILTER(等級単価一覧!$H$11:$H$60,等級単価一覧!$H$11:$H$60&lt;=H745)),等級単価一覧!H:H,0))),""),"")</f>
        <v/>
      </c>
      <c r="I747" s="41" t="str" cm="1">
        <f t="array" aca="1" ref="I747" ca="1">IF(AND(Q740="○",R740="○",S740="○"),IFERROR(IF(G740="健保等級適用者（Ａ）",IF(K740="年1～3回",VLOOKUP(I745,等級単価一覧!$B$11:$G$60,6,FALSE),VLOOKUP(I745,等級単価一覧!$B$11:$G$60,5,FALSE)),INDIRECT("等級単価一覧!L"&amp;MATCH(MAX(_xlfn._xlws.FILTER(等級単価一覧!$H$11:$H$60,等級単価一覧!$H$11:$H$60&lt;=I745)),等級単価一覧!H:H,0))),""),"")</f>
        <v/>
      </c>
      <c r="J747" s="41" t="str" cm="1">
        <f t="array" aca="1" ref="J747" ca="1">IF(AND(Q740="○",R740="○",S740="○"),IFERROR(IF(G740="健保等級適用者（Ａ）",IF(K740="年1～3回",VLOOKUP(J745,等級単価一覧!$B$11:$G$60,6,FALSE),VLOOKUP(J745,等級単価一覧!$B$11:$G$60,5,FALSE)),INDIRECT("等級単価一覧!L"&amp;MATCH(MAX(_xlfn._xlws.FILTER(等級単価一覧!$H$11:$H$60,等級単価一覧!$H$11:$H$60&lt;=J745)),等級単価一覧!H:H,0))),""),"")</f>
        <v/>
      </c>
      <c r="K747" s="41" t="str" cm="1">
        <f t="array" aca="1" ref="K747" ca="1">IF(AND(Q740="○",R740="○",S740="○"),IFERROR(IF(G740="健保等級適用者（Ａ）",IF(K740="年1～3回",VLOOKUP(K745,等級単価一覧!$B$11:$G$60,6,FALSE),VLOOKUP(K745,等級単価一覧!$B$11:$G$60,5,FALSE)),INDIRECT("等級単価一覧!L"&amp;MATCH(MAX(_xlfn._xlws.FILTER(等級単価一覧!$H$11:$H$60,等級単価一覧!$H$11:$H$60&lt;=K745)),等級単価一覧!H:H,0))),""),"")</f>
        <v/>
      </c>
      <c r="L747" s="119" t="str" cm="1">
        <f t="array" aca="1" ref="L747" ca="1">IF(AND(Q740="○",R740="○",S740="○"),IFERROR(IF(G740="健保等級適用者（Ａ）",IF(K740="年1～3回",VLOOKUP(L745,等級単価一覧!$B$11:$G$60,6,FALSE),VLOOKUP(L745,等級単価一覧!$B$11:$G$60,5,FALSE)),INDIRECT("等級単価一覧!L"&amp;MATCH(MAX(_xlfn._xlws.FILTER(等級単価一覧!$H$11:$H$60,等級単価一覧!$H$11:$H$60&lt;=L745)),等級単価一覧!H:H,0))),""),"")</f>
        <v/>
      </c>
      <c r="M747" s="122"/>
    </row>
    <row r="748" spans="2:24" ht="14.25" customHeight="1">
      <c r="C748" s="43"/>
      <c r="D748" s="36" t="s">
        <v>21</v>
      </c>
      <c r="E748" s="37" t="str" cm="1">
        <f t="array" aca="1" ref="E748" ca="1">IF(INDIRECT(C740&amp;"!$E$41")=0,"",INDIRECT(C740&amp;"!$E$41"))</f>
        <v/>
      </c>
      <c r="F748" s="37" t="str" cm="1">
        <f t="array" aca="1" ref="F748" ca="1">IF(INDIRECT(C740&amp;"!$E$76")=0,"",INDIRECT(C740&amp;"!$E$76"))</f>
        <v/>
      </c>
      <c r="G748" s="37" t="str" cm="1">
        <f t="array" aca="1" ref="G748" ca="1">IF(INDIRECT(C740&amp;"!$E$111")=0,"",INDIRECT(C740&amp;"!$E$111"))</f>
        <v/>
      </c>
      <c r="H748" s="37" t="str" cm="1">
        <f t="array" aca="1" ref="H748" ca="1">IF(INDIRECT(C740&amp;"!$E$146")=0,"",INDIRECT(C740&amp;"!$E$146"))</f>
        <v/>
      </c>
      <c r="I748" s="37" t="str" cm="1">
        <f t="array" aca="1" ref="I748" ca="1">IF(INDIRECT(C740&amp;"!$E$181")=0,"",INDIRECT(C740&amp;"!$E$181"))</f>
        <v/>
      </c>
      <c r="J748" s="37" t="str" cm="1">
        <f t="array" aca="1" ref="J748" ca="1">IF(INDIRECT(C740&amp;"!$E$216")=0,"",INDIRECT(C740&amp;"!$E$216"))</f>
        <v/>
      </c>
      <c r="K748" s="37" t="str" cm="1">
        <f t="array" aca="1" ref="K748" ca="1">IF(INDIRECT(C740&amp;"!$E$251")=0,"",INDIRECT(C740&amp;"!$E$251"))</f>
        <v/>
      </c>
      <c r="L748" s="120" t="str" cm="1">
        <f t="array" aca="1" ref="L748" ca="1">IF(INDIRECT(C740&amp;"!$E$286")=0,"",INDIRECT(C740&amp;"!$E$286"))</f>
        <v/>
      </c>
      <c r="M748" s="37" t="str">
        <f ca="1">IF(E748="","",SUM($E748:$L748))</f>
        <v/>
      </c>
    </row>
    <row r="749" spans="2:24" ht="14.25" customHeight="1">
      <c r="C749" s="43"/>
      <c r="D749" s="36" t="s">
        <v>91</v>
      </c>
      <c r="E749" s="53" t="str">
        <f ca="1">IF(OR(E747="",E748=""),"",ROUNDDOWN(E747*E748*24,0))</f>
        <v/>
      </c>
      <c r="F749" s="53" t="str">
        <f t="shared" ref="F749:L749" ca="1" si="533">IF(OR(F747="",F748=""),"",ROUNDDOWN(F747*F748*24,0))</f>
        <v/>
      </c>
      <c r="G749" s="53" t="str">
        <f t="shared" ca="1" si="533"/>
        <v/>
      </c>
      <c r="H749" s="53" t="str">
        <f t="shared" ca="1" si="533"/>
        <v/>
      </c>
      <c r="I749" s="53" t="str">
        <f t="shared" ca="1" si="533"/>
        <v/>
      </c>
      <c r="J749" s="53" t="str">
        <f t="shared" ca="1" si="533"/>
        <v/>
      </c>
      <c r="K749" s="53" t="str">
        <f t="shared" ca="1" si="533"/>
        <v/>
      </c>
      <c r="L749" s="53" t="str">
        <f t="shared" ca="1" si="533"/>
        <v/>
      </c>
      <c r="M749" s="123">
        <f ca="1">SUM(E749:L749)</f>
        <v>0</v>
      </c>
      <c r="Q749" s="26" t="str">
        <f t="shared" ref="Q749" ca="1" si="534">IF(OR(E747="",E748=""),"", TEXT(E747,"#,###円") &amp; "×" &amp; TEXT(E748,"[h]:mm時間;@") &amp; "=" &amp; TEXT(E749,"#,###円"))</f>
        <v/>
      </c>
      <c r="R749" s="26" t="str">
        <f t="shared" ref="R749" ca="1" si="535">IF(OR(F747="",F748=""),"", TEXT(F747,"#,###円") &amp; "×" &amp; TEXT(F748,"[h]:mm時間;@") &amp; "=" &amp; TEXT(F749,"#,###円"))</f>
        <v/>
      </c>
      <c r="S749" s="26" t="str">
        <f t="shared" ref="S749" ca="1" si="536">IF(OR(G747="",G748=""),"", TEXT(G747,"#,###円") &amp; "×" &amp; TEXT(G748,"[h]:mm時間;@") &amp; "=" &amp; TEXT(G749,"#,###円"))</f>
        <v/>
      </c>
      <c r="T749" s="26" t="str">
        <f t="shared" ref="T749" ca="1" si="537">IF(OR(H747="",H748=""),"", TEXT(H747,"#,###円") &amp; "×" &amp; TEXT(H748,"[h]:mm時間;@") &amp; "=" &amp; TEXT(H749,"#,###円"))</f>
        <v/>
      </c>
      <c r="U749" s="26" t="str">
        <f t="shared" ref="U749" ca="1" si="538">IF(OR(I747="",I748=""),"", TEXT(I747,"#,###円") &amp; "×" &amp; TEXT(I748,"[h]:mm時間;@") &amp; "=" &amp; TEXT(I749,"#,###円"))</f>
        <v/>
      </c>
      <c r="V749" s="26" t="str">
        <f t="shared" ref="V749" ca="1" si="539">IF(OR(J747="",J748=""),"", TEXT(J747,"#,###円") &amp; "×" &amp; TEXT(J748,"[h]:mm時間;@") &amp; "=" &amp; TEXT(J749,"#,###円"))</f>
        <v/>
      </c>
      <c r="W749" s="26" t="str">
        <f t="shared" ref="W749" ca="1" si="540">IF(OR(K747="",K748=""),"", TEXT(K747,"#,###円") &amp; "×" &amp; TEXT(K748,"[h]:mm時間;@") &amp; "=" &amp; TEXT(K749,"#,###円"))</f>
        <v/>
      </c>
      <c r="X749" s="26" t="str">
        <f ca="1">IF(OR(L747="",K748=""),"", TEXT(L747,"#,###円") &amp; "×" &amp; TEXT(L748,"[h]:mm時間;@") &amp; "=" &amp; TEXT(L749,"#,###円"))</f>
        <v/>
      </c>
    </row>
    <row r="750" spans="2:24" ht="14.25" customHeight="1">
      <c r="C750" s="36" t="s">
        <v>74</v>
      </c>
      <c r="D750" s="46" t="s">
        <v>75</v>
      </c>
      <c r="E750" s="47"/>
      <c r="F750" s="48"/>
      <c r="G750" s="48"/>
      <c r="H750" s="48"/>
      <c r="I750" s="48"/>
      <c r="J750" s="48"/>
      <c r="K750" s="48"/>
      <c r="L750" s="47"/>
      <c r="M750" s="124">
        <f>SUM(E750:L750)</f>
        <v>0</v>
      </c>
      <c r="Q750" s="26" t="str">
        <f t="shared" ref="Q750:X750" si="541">IF(E750="",""," / 自己負担：" &amp; TEXT(E750,"#,###円")) &amp; IF(E751="",""," ※" &amp;E751)</f>
        <v/>
      </c>
      <c r="R750" s="26" t="str">
        <f t="shared" si="541"/>
        <v/>
      </c>
      <c r="S750" s="26" t="str">
        <f t="shared" si="541"/>
        <v/>
      </c>
      <c r="T750" s="26" t="str">
        <f t="shared" si="541"/>
        <v/>
      </c>
      <c r="U750" s="26" t="str">
        <f t="shared" si="541"/>
        <v/>
      </c>
      <c r="V750" s="26" t="str">
        <f t="shared" si="541"/>
        <v/>
      </c>
      <c r="W750" s="26" t="str">
        <f t="shared" si="541"/>
        <v/>
      </c>
      <c r="X750" s="26" t="str">
        <f t="shared" si="541"/>
        <v/>
      </c>
    </row>
    <row r="751" spans="2:24" ht="34.5" customHeight="1" thickBot="1">
      <c r="C751" s="49" t="s">
        <v>76</v>
      </c>
      <c r="D751" s="50" t="s">
        <v>77</v>
      </c>
      <c r="E751" s="51"/>
      <c r="F751" s="51"/>
      <c r="G751" s="51"/>
      <c r="H751" s="51"/>
      <c r="I751" s="51"/>
      <c r="J751" s="51"/>
      <c r="K751" s="51"/>
      <c r="L751" s="51"/>
      <c r="M751" s="122"/>
      <c r="O751" s="1" t="s">
        <v>78</v>
      </c>
    </row>
    <row r="752" spans="2:24" ht="14.25" customHeight="1" thickTop="1">
      <c r="C752" s="44"/>
      <c r="D752" s="38" t="s">
        <v>22</v>
      </c>
      <c r="E752" s="39" t="str">
        <f ca="1">IFERROR(IF(E749-E750=0,"",E749-E750),"")</f>
        <v/>
      </c>
      <c r="F752" s="39" t="str">
        <f t="shared" ref="F752:L752" ca="1" si="542">IFERROR(IF(F749-F750=0,"",F749-F750),"")</f>
        <v/>
      </c>
      <c r="G752" s="39" t="str">
        <f t="shared" ca="1" si="542"/>
        <v/>
      </c>
      <c r="H752" s="39" t="str">
        <f t="shared" ca="1" si="542"/>
        <v/>
      </c>
      <c r="I752" s="39" t="str">
        <f t="shared" ca="1" si="542"/>
        <v/>
      </c>
      <c r="J752" s="39" t="str">
        <f t="shared" ca="1" si="542"/>
        <v/>
      </c>
      <c r="K752" s="39" t="str">
        <f t="shared" ca="1" si="542"/>
        <v/>
      </c>
      <c r="L752" s="121" t="str">
        <f t="shared" ca="1" si="542"/>
        <v/>
      </c>
      <c r="M752" s="39" t="str">
        <f ca="1">IF(E752="","",SUM(E752:L752))</f>
        <v/>
      </c>
      <c r="Q752" s="56" t="str">
        <f ca="1">Q749&amp;Q750</f>
        <v/>
      </c>
      <c r="R752" s="56" t="str">
        <f t="shared" ref="R752:X752" ca="1" si="543">R749&amp;R750</f>
        <v/>
      </c>
      <c r="S752" s="56" t="str">
        <f t="shared" ca="1" si="543"/>
        <v/>
      </c>
      <c r="T752" s="56" t="str">
        <f t="shared" ca="1" si="543"/>
        <v/>
      </c>
      <c r="U752" s="56" t="str">
        <f t="shared" ca="1" si="543"/>
        <v/>
      </c>
      <c r="V752" s="56" t="str">
        <f t="shared" ca="1" si="543"/>
        <v/>
      </c>
      <c r="W752" s="56" t="str">
        <f t="shared" ca="1" si="543"/>
        <v/>
      </c>
      <c r="X752" s="56" t="str">
        <f t="shared" ca="1" si="543"/>
        <v/>
      </c>
    </row>
    <row r="753" spans="2:13" ht="15" thickBot="1">
      <c r="B753" s="32"/>
      <c r="C753" s="32"/>
      <c r="D753" s="32"/>
      <c r="E753" s="32"/>
      <c r="F753" s="32"/>
      <c r="G753" s="32"/>
      <c r="H753" s="32"/>
      <c r="I753" s="32"/>
      <c r="J753" s="32"/>
      <c r="K753" s="32"/>
      <c r="L753" s="32"/>
      <c r="M753" s="32"/>
    </row>
  </sheetData>
  <sheetProtection algorithmName="SHA-512" hashValue="GBYBR0GeY5iCNeltJmz44Uwm7JqdL7jO2XBiMw7I3ULo4jR77uBhDEVSDAVhRmpRyBp/qcC/KCfx4zgmoc6G3A==" saltValue="BJGbQIn4pjchfLSv4JvXVQ==" spinCount="100000" sheet="1" formatRows="0"/>
  <mergeCells count="1">
    <mergeCell ref="K1:M1"/>
  </mergeCells>
  <phoneticPr fontId="2"/>
  <conditionalFormatting sqref="H5:I5">
    <cfRule type="expression" dxfId="465" priority="500">
      <formula>$G5="健保等級適用者（Ａ）"</formula>
    </cfRule>
  </conditionalFormatting>
  <conditionalFormatting sqref="H20:I20">
    <cfRule type="expression" dxfId="464" priority="256">
      <formula>$G20="健保等級適用者（Ａ）"</formula>
    </cfRule>
  </conditionalFormatting>
  <conditionalFormatting sqref="H35:I35">
    <cfRule type="expression" dxfId="463" priority="254">
      <formula>$G35="健保等級適用者（Ａ）"</formula>
    </cfRule>
  </conditionalFormatting>
  <conditionalFormatting sqref="H50:I50">
    <cfRule type="expression" dxfId="462" priority="252">
      <formula>$G50="健保等級適用者（Ａ）"</formula>
    </cfRule>
  </conditionalFormatting>
  <conditionalFormatting sqref="H65:I65">
    <cfRule type="expression" dxfId="461" priority="250">
      <formula>$G65="健保等級適用者（Ａ）"</formula>
    </cfRule>
  </conditionalFormatting>
  <conditionalFormatting sqref="H80:I80">
    <cfRule type="expression" dxfId="460" priority="248">
      <formula>$G80="健保等級適用者（Ａ）"</formula>
    </cfRule>
  </conditionalFormatting>
  <conditionalFormatting sqref="H95:I95">
    <cfRule type="expression" dxfId="459" priority="246">
      <formula>$G95="健保等級適用者（Ａ）"</formula>
    </cfRule>
  </conditionalFormatting>
  <conditionalFormatting sqref="H110:I110">
    <cfRule type="expression" dxfId="458" priority="244">
      <formula>$G110="健保等級適用者（Ａ）"</formula>
    </cfRule>
  </conditionalFormatting>
  <conditionalFormatting sqref="H125:I125">
    <cfRule type="expression" dxfId="457" priority="242">
      <formula>$G125="健保等級適用者（Ａ）"</formula>
    </cfRule>
  </conditionalFormatting>
  <conditionalFormatting sqref="H140:I140">
    <cfRule type="expression" dxfId="456" priority="240">
      <formula>$G140="健保等級適用者（Ａ）"</formula>
    </cfRule>
  </conditionalFormatting>
  <conditionalFormatting sqref="H155:I155">
    <cfRule type="expression" dxfId="455" priority="238">
      <formula>$G155="健保等級適用者（Ａ）"</formula>
    </cfRule>
  </conditionalFormatting>
  <conditionalFormatting sqref="H170:I170">
    <cfRule type="expression" dxfId="454" priority="236">
      <formula>$G170="健保等級適用者（Ａ）"</formula>
    </cfRule>
  </conditionalFormatting>
  <conditionalFormatting sqref="H185:I185">
    <cfRule type="expression" dxfId="453" priority="234">
      <formula>$G185="健保等級適用者（Ａ）"</formula>
    </cfRule>
  </conditionalFormatting>
  <conditionalFormatting sqref="H200:I200">
    <cfRule type="expression" dxfId="452" priority="232">
      <formula>$G200="健保等級適用者（Ａ）"</formula>
    </cfRule>
  </conditionalFormatting>
  <conditionalFormatting sqref="H215:I215">
    <cfRule type="expression" dxfId="451" priority="230">
      <formula>$G215="健保等級適用者（Ａ）"</formula>
    </cfRule>
  </conditionalFormatting>
  <conditionalFormatting sqref="H230:I230">
    <cfRule type="expression" dxfId="450" priority="228">
      <formula>$G230="健保等級適用者（Ａ）"</formula>
    </cfRule>
  </conditionalFormatting>
  <conditionalFormatting sqref="H245:I245">
    <cfRule type="expression" dxfId="449" priority="226">
      <formula>$G245="健保等級適用者（Ａ）"</formula>
    </cfRule>
  </conditionalFormatting>
  <conditionalFormatting sqref="H260:I260">
    <cfRule type="expression" dxfId="448" priority="224">
      <formula>$G260="健保等級適用者（Ａ）"</formula>
    </cfRule>
  </conditionalFormatting>
  <conditionalFormatting sqref="H275:I275">
    <cfRule type="expression" dxfId="447" priority="222">
      <formula>$G275="健保等級適用者（Ａ）"</formula>
    </cfRule>
  </conditionalFormatting>
  <conditionalFormatting sqref="H290:I290">
    <cfRule type="expression" dxfId="446" priority="220">
      <formula>$G290="健保等級適用者（Ａ）"</formula>
    </cfRule>
  </conditionalFormatting>
  <conditionalFormatting sqref="H305:I305">
    <cfRule type="expression" dxfId="445" priority="218">
      <formula>$G305="健保等級適用者（Ａ）"</formula>
    </cfRule>
  </conditionalFormatting>
  <conditionalFormatting sqref="H320:I320">
    <cfRule type="expression" dxfId="444" priority="196">
      <formula>$G320="健保等級適用者（Ａ）"</formula>
    </cfRule>
  </conditionalFormatting>
  <conditionalFormatting sqref="H335:I335">
    <cfRule type="expression" dxfId="443" priority="194">
      <formula>$G335="健保等級適用者（Ａ）"</formula>
    </cfRule>
  </conditionalFormatting>
  <conditionalFormatting sqref="H350:I350">
    <cfRule type="expression" dxfId="442" priority="192">
      <formula>$G350="健保等級適用者（Ａ）"</formula>
    </cfRule>
  </conditionalFormatting>
  <conditionalFormatting sqref="H365:I365">
    <cfRule type="expression" dxfId="441" priority="190">
      <formula>$G365="健保等級適用者（Ａ）"</formula>
    </cfRule>
  </conditionalFormatting>
  <conditionalFormatting sqref="H380:I380">
    <cfRule type="expression" dxfId="440" priority="188">
      <formula>$G380="健保等級適用者（Ａ）"</formula>
    </cfRule>
  </conditionalFormatting>
  <conditionalFormatting sqref="H395:I395">
    <cfRule type="expression" dxfId="439" priority="186">
      <formula>$G395="健保等級適用者（Ａ）"</formula>
    </cfRule>
  </conditionalFormatting>
  <conditionalFormatting sqref="H410:I410">
    <cfRule type="expression" dxfId="438" priority="184">
      <formula>$G410="健保等級適用者（Ａ）"</formula>
    </cfRule>
  </conditionalFormatting>
  <conditionalFormatting sqref="H425:I425">
    <cfRule type="expression" dxfId="437" priority="182">
      <formula>$G425="健保等級適用者（Ａ）"</formula>
    </cfRule>
  </conditionalFormatting>
  <conditionalFormatting sqref="H440:I440">
    <cfRule type="expression" dxfId="436" priority="180">
      <formula>$G440="健保等級適用者（Ａ）"</formula>
    </cfRule>
  </conditionalFormatting>
  <conditionalFormatting sqref="H455:I455">
    <cfRule type="expression" dxfId="435" priority="178">
      <formula>$G455="健保等級適用者（Ａ）"</formula>
    </cfRule>
  </conditionalFormatting>
  <conditionalFormatting sqref="H470:I470">
    <cfRule type="expression" dxfId="434" priority="136">
      <formula>$G470="健保等級適用者（Ａ）"</formula>
    </cfRule>
  </conditionalFormatting>
  <conditionalFormatting sqref="H485:I485">
    <cfRule type="expression" dxfId="433" priority="134">
      <formula>$G485="健保等級適用者（Ａ）"</formula>
    </cfRule>
  </conditionalFormatting>
  <conditionalFormatting sqref="H500:I500">
    <cfRule type="expression" dxfId="432" priority="132">
      <formula>$G500="健保等級適用者（Ａ）"</formula>
    </cfRule>
  </conditionalFormatting>
  <conditionalFormatting sqref="H515:I515">
    <cfRule type="expression" dxfId="431" priority="130">
      <formula>$G515="健保等級適用者（Ａ）"</formula>
    </cfRule>
  </conditionalFormatting>
  <conditionalFormatting sqref="H530:I530">
    <cfRule type="expression" dxfId="430" priority="128">
      <formula>$G530="健保等級適用者（Ａ）"</formula>
    </cfRule>
  </conditionalFormatting>
  <conditionalFormatting sqref="H545:I545">
    <cfRule type="expression" dxfId="429" priority="126">
      <formula>$G545="健保等級適用者（Ａ）"</formula>
    </cfRule>
  </conditionalFormatting>
  <conditionalFormatting sqref="H560:I560">
    <cfRule type="expression" dxfId="428" priority="124">
      <formula>$G560="健保等級適用者（Ａ）"</formula>
    </cfRule>
  </conditionalFormatting>
  <conditionalFormatting sqref="H575:I575">
    <cfRule type="expression" dxfId="427" priority="122">
      <formula>$G575="健保等級適用者（Ａ）"</formula>
    </cfRule>
  </conditionalFormatting>
  <conditionalFormatting sqref="H590:I590">
    <cfRule type="expression" dxfId="426" priority="120">
      <formula>$G590="健保等級適用者（Ａ）"</formula>
    </cfRule>
  </conditionalFormatting>
  <conditionalFormatting sqref="H605:I605">
    <cfRule type="expression" dxfId="425" priority="118">
      <formula>$G605="健保等級適用者（Ａ）"</formula>
    </cfRule>
  </conditionalFormatting>
  <conditionalFormatting sqref="H620:I620">
    <cfRule type="expression" dxfId="424" priority="56">
      <formula>$G620="健保等級適用者（Ａ）"</formula>
    </cfRule>
  </conditionalFormatting>
  <conditionalFormatting sqref="H635:I635">
    <cfRule type="expression" dxfId="423" priority="54">
      <formula>$G635="健保等級適用者（Ａ）"</formula>
    </cfRule>
  </conditionalFormatting>
  <conditionalFormatting sqref="H650:I650">
    <cfRule type="expression" dxfId="422" priority="52">
      <formula>$G650="健保等級適用者（Ａ）"</formula>
    </cfRule>
  </conditionalFormatting>
  <conditionalFormatting sqref="H665:I665">
    <cfRule type="expression" dxfId="421" priority="50">
      <formula>$G665="健保等級適用者（Ａ）"</formula>
    </cfRule>
  </conditionalFormatting>
  <conditionalFormatting sqref="H680:I680">
    <cfRule type="expression" dxfId="420" priority="48">
      <formula>$G680="健保等級適用者（Ａ）"</formula>
    </cfRule>
  </conditionalFormatting>
  <conditionalFormatting sqref="H695:I695">
    <cfRule type="expression" dxfId="419" priority="46">
      <formula>$G695="健保等級適用者（Ａ）"</formula>
    </cfRule>
  </conditionalFormatting>
  <conditionalFormatting sqref="H710:I710">
    <cfRule type="expression" dxfId="418" priority="44">
      <formula>$G710="健保等級適用者（Ａ）"</formula>
    </cfRule>
  </conditionalFormatting>
  <conditionalFormatting sqref="H725:I725">
    <cfRule type="expression" dxfId="417" priority="42">
      <formula>$G725="健保等級適用者（Ａ）"</formula>
    </cfRule>
  </conditionalFormatting>
  <conditionalFormatting sqref="H740:I740">
    <cfRule type="expression" dxfId="416" priority="40">
      <formula>$G740="健保等級適用者（Ａ）"</formula>
    </cfRule>
  </conditionalFormatting>
  <conditionalFormatting sqref="J5:K5">
    <cfRule type="expression" dxfId="415" priority="499">
      <formula>$G5="健保等級適用者以外の者（Ｂ）"</formula>
    </cfRule>
  </conditionalFormatting>
  <conditionalFormatting sqref="J20:K20">
    <cfRule type="expression" dxfId="414" priority="255">
      <formula>$G20="健保等級適用者以外の者（Ｂ）"</formula>
    </cfRule>
  </conditionalFormatting>
  <conditionalFormatting sqref="J35:K35">
    <cfRule type="expression" dxfId="413" priority="253">
      <formula>$G35="健保等級適用者以外の者（Ｂ）"</formula>
    </cfRule>
  </conditionalFormatting>
  <conditionalFormatting sqref="J50:K50">
    <cfRule type="expression" dxfId="412" priority="251">
      <formula>$G50="健保等級適用者以外の者（Ｂ）"</formula>
    </cfRule>
  </conditionalFormatting>
  <conditionalFormatting sqref="J65:K65">
    <cfRule type="expression" dxfId="411" priority="249">
      <formula>$G65="健保等級適用者以外の者（Ｂ）"</formula>
    </cfRule>
  </conditionalFormatting>
  <conditionalFormatting sqref="J80:K80">
    <cfRule type="expression" dxfId="410" priority="247">
      <formula>$G80="健保等級適用者以外の者（Ｂ）"</formula>
    </cfRule>
  </conditionalFormatting>
  <conditionalFormatting sqref="J95:K95">
    <cfRule type="expression" dxfId="409" priority="245">
      <formula>$G95="健保等級適用者以外の者（Ｂ）"</formula>
    </cfRule>
  </conditionalFormatting>
  <conditionalFormatting sqref="J110:K110">
    <cfRule type="expression" dxfId="408" priority="243">
      <formula>$G110="健保等級適用者以外の者（Ｂ）"</formula>
    </cfRule>
  </conditionalFormatting>
  <conditionalFormatting sqref="J125:K125">
    <cfRule type="expression" dxfId="407" priority="241">
      <formula>$G125="健保等級適用者以外の者（Ｂ）"</formula>
    </cfRule>
  </conditionalFormatting>
  <conditionalFormatting sqref="J140:K140">
    <cfRule type="expression" dxfId="406" priority="239">
      <formula>$G140="健保等級適用者以外の者（Ｂ）"</formula>
    </cfRule>
  </conditionalFormatting>
  <conditionalFormatting sqref="J155:K155">
    <cfRule type="expression" dxfId="405" priority="237">
      <formula>$G155="健保等級適用者以外の者（Ｂ）"</formula>
    </cfRule>
  </conditionalFormatting>
  <conditionalFormatting sqref="J170:K170">
    <cfRule type="expression" dxfId="404" priority="235">
      <formula>$G170="健保等級適用者以外の者（Ｂ）"</formula>
    </cfRule>
  </conditionalFormatting>
  <conditionalFormatting sqref="J185:K185">
    <cfRule type="expression" dxfId="403" priority="233">
      <formula>$G185="健保等級適用者以外の者（Ｂ）"</formula>
    </cfRule>
  </conditionalFormatting>
  <conditionalFormatting sqref="J200:K200">
    <cfRule type="expression" dxfId="402" priority="231">
      <formula>$G200="健保等級適用者以外の者（Ｂ）"</formula>
    </cfRule>
  </conditionalFormatting>
  <conditionalFormatting sqref="J215:K215">
    <cfRule type="expression" dxfId="401" priority="229">
      <formula>$G215="健保等級適用者以外の者（Ｂ）"</formula>
    </cfRule>
  </conditionalFormatting>
  <conditionalFormatting sqref="J230:K230">
    <cfRule type="expression" dxfId="400" priority="36">
      <formula>$G230="健保等級適用者以外の者（Ｂ）"</formula>
    </cfRule>
  </conditionalFormatting>
  <conditionalFormatting sqref="J245:K245">
    <cfRule type="expression" dxfId="399" priority="35">
      <formula>$G245="健保等級適用者以外の者（Ｂ）"</formula>
    </cfRule>
  </conditionalFormatting>
  <conditionalFormatting sqref="J260:K260">
    <cfRule type="expression" dxfId="398" priority="34">
      <formula>$G260="健保等級適用者以外の者（Ｂ）"</formula>
    </cfRule>
  </conditionalFormatting>
  <conditionalFormatting sqref="J275:K275">
    <cfRule type="expression" dxfId="397" priority="32">
      <formula>$G275="健保等級適用者以外の者（Ｂ）"</formula>
    </cfRule>
  </conditionalFormatting>
  <conditionalFormatting sqref="J290:K290">
    <cfRule type="expression" dxfId="396" priority="31">
      <formula>$G290="健保等級適用者以外の者（Ｂ）"</formula>
    </cfRule>
  </conditionalFormatting>
  <conditionalFormatting sqref="J305:K305">
    <cfRule type="expression" dxfId="395" priority="30">
      <formula>$G305="健保等級適用者以外の者（Ｂ）"</formula>
    </cfRule>
  </conditionalFormatting>
  <conditionalFormatting sqref="J320:K320">
    <cfRule type="expression" dxfId="394" priority="29">
      <formula>$G320="健保等級適用者以外の者（Ｂ）"</formula>
    </cfRule>
  </conditionalFormatting>
  <conditionalFormatting sqref="J335:K335">
    <cfRule type="expression" dxfId="393" priority="28">
      <formula>$G335="健保等級適用者以外の者（Ｂ）"</formula>
    </cfRule>
  </conditionalFormatting>
  <conditionalFormatting sqref="J350:K350">
    <cfRule type="expression" dxfId="392" priority="27">
      <formula>$G350="健保等級適用者以外の者（Ｂ）"</formula>
    </cfRule>
  </conditionalFormatting>
  <conditionalFormatting sqref="J365:K365">
    <cfRule type="expression" dxfId="391" priority="26">
      <formula>$G365="健保等級適用者以外の者（Ｂ）"</formula>
    </cfRule>
  </conditionalFormatting>
  <conditionalFormatting sqref="J380:K380">
    <cfRule type="expression" dxfId="390" priority="25">
      <formula>$G380="健保等級適用者以外の者（Ｂ）"</formula>
    </cfRule>
  </conditionalFormatting>
  <conditionalFormatting sqref="J395:K395">
    <cfRule type="expression" dxfId="389" priority="24">
      <formula>$G395="健保等級適用者以外の者（Ｂ）"</formula>
    </cfRule>
  </conditionalFormatting>
  <conditionalFormatting sqref="J410:K410">
    <cfRule type="expression" dxfId="388" priority="23">
      <formula>$G410="健保等級適用者以外の者（Ｂ）"</formula>
    </cfRule>
  </conditionalFormatting>
  <conditionalFormatting sqref="J425:K425">
    <cfRule type="expression" dxfId="387" priority="22">
      <formula>$G425="健保等級適用者以外の者（Ｂ）"</formula>
    </cfRule>
  </conditionalFormatting>
  <conditionalFormatting sqref="J440:K440">
    <cfRule type="expression" dxfId="386" priority="21">
      <formula>$G440="健保等級適用者以外の者（Ｂ）"</formula>
    </cfRule>
  </conditionalFormatting>
  <conditionalFormatting sqref="J455:K455">
    <cfRule type="expression" dxfId="385" priority="20">
      <formula>$G455="健保等級適用者以外の者（Ｂ）"</formula>
    </cfRule>
  </conditionalFormatting>
  <conditionalFormatting sqref="J470:K470">
    <cfRule type="expression" dxfId="384" priority="19">
      <formula>$G470="健保等級適用者以外の者（Ｂ）"</formula>
    </cfRule>
  </conditionalFormatting>
  <conditionalFormatting sqref="J485:K485">
    <cfRule type="expression" dxfId="383" priority="18">
      <formula>$G485="健保等級適用者以外の者（Ｂ）"</formula>
    </cfRule>
  </conditionalFormatting>
  <conditionalFormatting sqref="J500:K500">
    <cfRule type="expression" dxfId="382" priority="17">
      <formula>$G500="健保等級適用者以外の者（Ｂ）"</formula>
    </cfRule>
  </conditionalFormatting>
  <conditionalFormatting sqref="J515:K515">
    <cfRule type="expression" dxfId="381" priority="16">
      <formula>$G515="健保等級適用者以外の者（Ｂ）"</formula>
    </cfRule>
  </conditionalFormatting>
  <conditionalFormatting sqref="J530:K530">
    <cfRule type="expression" dxfId="380" priority="15">
      <formula>$G530="健保等級適用者以外の者（Ｂ）"</formula>
    </cfRule>
  </conditionalFormatting>
  <conditionalFormatting sqref="J545:K545">
    <cfRule type="expression" dxfId="379" priority="14">
      <formula>$G545="健保等級適用者以外の者（Ｂ）"</formula>
    </cfRule>
  </conditionalFormatting>
  <conditionalFormatting sqref="J560:K560">
    <cfRule type="expression" dxfId="378" priority="13">
      <formula>$G560="健保等級適用者以外の者（Ｂ）"</formula>
    </cfRule>
  </conditionalFormatting>
  <conditionalFormatting sqref="J575:K575">
    <cfRule type="expression" dxfId="377" priority="12">
      <formula>$G575="健保等級適用者以外の者（Ｂ）"</formula>
    </cfRule>
  </conditionalFormatting>
  <conditionalFormatting sqref="J590:K590">
    <cfRule type="expression" dxfId="376" priority="11">
      <formula>$G590="健保等級適用者以外の者（Ｂ）"</formula>
    </cfRule>
  </conditionalFormatting>
  <conditionalFormatting sqref="J605:K605">
    <cfRule type="expression" dxfId="375" priority="10">
      <formula>$G605="健保等級適用者以外の者（Ｂ）"</formula>
    </cfRule>
  </conditionalFormatting>
  <conditionalFormatting sqref="J620:K620">
    <cfRule type="expression" dxfId="374" priority="9">
      <formula>$G620="健保等級適用者以外の者（Ｂ）"</formula>
    </cfRule>
  </conditionalFormatting>
  <conditionalFormatting sqref="J635:K635">
    <cfRule type="expression" dxfId="373" priority="8">
      <formula>$G635="健保等級適用者以外の者（Ｂ）"</formula>
    </cfRule>
  </conditionalFormatting>
  <conditionalFormatting sqref="J650:K650">
    <cfRule type="expression" dxfId="372" priority="7">
      <formula>$G650="健保等級適用者以外の者（Ｂ）"</formula>
    </cfRule>
  </conditionalFormatting>
  <conditionalFormatting sqref="J665:K665">
    <cfRule type="expression" dxfId="371" priority="6">
      <formula>$G665="健保等級適用者以外の者（Ｂ）"</formula>
    </cfRule>
  </conditionalFormatting>
  <conditionalFormatting sqref="J680:K680">
    <cfRule type="expression" dxfId="370" priority="5">
      <formula>$G680="健保等級適用者以外の者（Ｂ）"</formula>
    </cfRule>
  </conditionalFormatting>
  <conditionalFormatting sqref="J695:K695">
    <cfRule type="expression" dxfId="369" priority="4">
      <formula>$G695="健保等級適用者以外の者（Ｂ）"</formula>
    </cfRule>
  </conditionalFormatting>
  <conditionalFormatting sqref="J710:K710">
    <cfRule type="expression" dxfId="368" priority="3">
      <formula>$G710="健保等級適用者以外の者（Ｂ）"</formula>
    </cfRule>
  </conditionalFormatting>
  <conditionalFormatting sqref="J725:K725">
    <cfRule type="expression" dxfId="367" priority="2">
      <formula>$G725="健保等級適用者以外の者（Ｂ）"</formula>
    </cfRule>
  </conditionalFormatting>
  <conditionalFormatting sqref="J740:K740">
    <cfRule type="expression" dxfId="366" priority="1">
      <formula>$G740="健保等級適用者以外の者（Ｂ）"</formula>
    </cfRule>
  </conditionalFormatting>
  <conditionalFormatting sqref="K1">
    <cfRule type="expression" dxfId="365" priority="507">
      <formula>IF(LEN(K1)&lt;1,TRUE,FALSE)</formula>
    </cfRule>
  </conditionalFormatting>
  <conditionalFormatting sqref="M3">
    <cfRule type="expression" dxfId="364" priority="257">
      <formula>IF(LEN(M3)&lt;1,TRUE,FALSE)</formula>
    </cfRule>
  </conditionalFormatting>
  <pageMargins left="0.51181102362204722" right="0.51181102362204722" top="0.55118110236220474" bottom="0.55118110236220474" header="0.31496062992125984" footer="0.31496062992125984"/>
  <pageSetup paperSize="9" scale="50" fitToHeight="0" orientation="portrait" r:id="rId1"/>
  <rowBreaks count="8" manualBreakCount="8">
    <brk id="93" max="13" man="1"/>
    <brk id="183" max="13" man="1"/>
    <brk id="273" max="13" man="1"/>
    <brk id="363" max="13" man="1"/>
    <brk id="453" max="13" man="1"/>
    <brk id="543" max="13" man="1"/>
    <brk id="633" max="13" man="1"/>
    <brk id="723" max="13"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5162D60-7999-4D81-95F3-3B3D6193127B}">
          <x14:formula1>
            <xm:f>リスト!$F$3:$F$8</xm:f>
          </x14:formula1>
          <xm:sqref>G6 G471 G21 G36 G51 G66 G81 G726 G96 G111 G126 G306 G486 G501 G516 G531 G546 G561 G576 G591 G141 G156 G171 G201 G216 G186 G231 G246 G261 G276 G291 G321 G336 G351 G366 G381 G396 G411 G426 G441 G456 G606 G621 G636 G651 G666 G681 G696 G711 G741</xm:sqref>
        </x14:dataValidation>
        <x14:dataValidation type="list" allowBlank="1" showInputMessage="1" showErrorMessage="1" xr:uid="{0D2B3D8F-588A-45BD-B58F-9A6F15B96B22}">
          <x14:formula1>
            <xm:f>リスト!$B$3:$B$4</xm:f>
          </x14:formula1>
          <xm:sqref>G470 G5 G20 G35 G50 G65 G80 G95 G110 G125 G140 G305 G485 G500 G515 G530 G545 G560 G575 G590 G155 G170 G185 G200 G215 G725 G230 G245 G260 G275 G290 G320 G335 G350 G365 G380 G395 G410 G425 G440 G455 G605 G620 G635 G650 G665 G680 G695 G710 G740</xm:sqref>
        </x14:dataValidation>
        <x14:dataValidation type="list" allowBlank="1" showInputMessage="1" showErrorMessage="1" xr:uid="{80439D8D-EFD3-4290-B48F-DAB69B9A6172}">
          <x14:formula1>
            <xm:f>リスト!$D$3:$D$5</xm:f>
          </x14:formula1>
          <xm:sqref>K5 K470 K20 K35 K50 K65 K80 K95 K110 K125 K140 K305 K485 K500 K515 K530 K545 K560 K575 K590 K155 K170 K185 K200 K215 K725 K230 K245 K260 K275 K290 K320 K335 K350 K365 K380 K395 K410 K425 K440 K455 K605 K620 K635 K650 K665 K680 K695 K710 K740</xm:sqref>
        </x14:dataValidation>
        <x14:dataValidation type="list" allowBlank="1" showInputMessage="1" showErrorMessage="1" xr:uid="{5EE4AFCA-81DE-4832-ABD4-286D250E4994}">
          <x14:formula1>
            <xm:f>リスト!$C$3:$C$6</xm:f>
          </x14:formula1>
          <xm:sqref>I5 I485 I20 I35 I50 I65 I80 I95 I110 I125 I140 I320 I500 I515 I530 I545 I560 I575 I590 I605 I155 I170 I185 I200 I215 I230 I245 I260 I275 I290 I305 I335 I350 I365 I380 I395 I410 I425 I440 I455 I470 I620 I635 I650 I665 I680 I695 I710 I725 I740</xm:sqref>
        </x14:dataValidation>
        <x14:dataValidation type="list" allowBlank="1" showInputMessage="1" showErrorMessage="1" xr:uid="{3F09B87C-67A5-4C53-B35E-11F69EBFFEB3}">
          <x14:formula1>
            <xm:f>リスト!$H$3:$H$999</xm:f>
          </x14:formula1>
          <xm:sqref>I6 I21 I36 I51 I66 I81 I96 I111 I126 I141 I156 I171 I186 I201 I216 I231 I246 I261 I276 I291 I306 I321 I336 I351 I366 I381 I396 I411 I426 I441 I456 I471 I486 I501 I516 I531 I546 I561 I576 I591 I606 I621 I636 I651 I666 I681 I696 I711 I726 I741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26B6-90B0-403F-B61A-1A224C8C51B9}">
  <sheetPr>
    <tabColor rgb="FFFFFF99"/>
  </sheetPr>
  <dimension ref="A1:L60"/>
  <sheetViews>
    <sheetView topLeftCell="A6" zoomScaleNormal="100" workbookViewId="0">
      <pane ySplit="5" topLeftCell="A32" activePane="bottomLeft" state="frozen"/>
      <selection activeCell="A6" sqref="A6"/>
      <selection pane="bottomLeft" activeCell="J60" sqref="J60"/>
    </sheetView>
  </sheetViews>
  <sheetFormatPr defaultColWidth="8.75" defaultRowHeight="14.25" customHeight="1"/>
  <cols>
    <col min="1" max="1" width="5.625" style="1" customWidth="1"/>
    <col min="2" max="3" width="9.75" style="1" bestFit="1" customWidth="1"/>
    <col min="4" max="4" width="4.75" style="8" customWidth="1"/>
    <col min="5" max="5" width="9.75" style="1" bestFit="1" customWidth="1"/>
    <col min="6" max="7" width="8.875" style="1" bestFit="1" customWidth="1"/>
    <col min="8" max="8" width="9.75" style="1" bestFit="1" customWidth="1"/>
    <col min="9" max="9" width="4.75" style="8" customWidth="1"/>
    <col min="10" max="10" width="9.75" style="1" bestFit="1" customWidth="1"/>
    <col min="11" max="11" width="8.75" style="1" hidden="1" customWidth="1"/>
    <col min="12" max="12" width="8.875" style="1" bestFit="1" customWidth="1"/>
    <col min="13" max="16384" width="8.75" style="1"/>
  </cols>
  <sheetData>
    <row r="1" spans="1:12" ht="14.25" hidden="1" customHeight="1">
      <c r="A1" s="7" t="s">
        <v>104</v>
      </c>
    </row>
    <row r="2" spans="1:12" ht="14.25" hidden="1" customHeight="1">
      <c r="D2" s="1"/>
      <c r="I2" s="1"/>
    </row>
    <row r="3" spans="1:12" ht="14.25" hidden="1" customHeight="1">
      <c r="A3" s="175" t="s">
        <v>14</v>
      </c>
      <c r="B3" s="176"/>
      <c r="C3" s="180"/>
      <c r="D3" s="180"/>
      <c r="E3" s="180"/>
      <c r="F3" s="10" t="s">
        <v>15</v>
      </c>
      <c r="G3" s="131"/>
      <c r="I3" s="1"/>
    </row>
    <row r="4" spans="1:12" ht="14.25" hidden="1" customHeight="1">
      <c r="A4" s="8"/>
      <c r="B4" s="8"/>
      <c r="C4" s="8"/>
      <c r="G4" s="8"/>
      <c r="I4" s="1"/>
    </row>
    <row r="5" spans="1:12" ht="14.25" hidden="1" customHeight="1">
      <c r="A5" s="175" t="str">
        <f>IF($C$3="適用","標準報酬月額","月額")</f>
        <v>月額</v>
      </c>
      <c r="B5" s="176"/>
      <c r="C5" s="177"/>
      <c r="D5" s="178"/>
      <c r="F5" s="9" t="s">
        <v>38</v>
      </c>
      <c r="G5" s="4" t="str">
        <f>IF(C5="","",IFERROR(IF($C$3="適用",IF($G$3="年1～3回",VLOOKUP(C5,B11:G60,6,FALSE),VLOOKUP(C5,B12:G60,5,FALSE)),VLOOKUP(TRUE,K11:L60,2,FALSE)),0))</f>
        <v/>
      </c>
      <c r="I5" s="1"/>
    </row>
    <row r="6" spans="1:12" ht="14.25" customHeight="1">
      <c r="D6" s="1"/>
      <c r="F6" s="11"/>
      <c r="I6" s="1"/>
    </row>
    <row r="7" spans="1:12" ht="21.75" customHeight="1">
      <c r="A7" s="148" t="s">
        <v>139</v>
      </c>
    </row>
    <row r="8" spans="1:12" ht="14.25" customHeight="1">
      <c r="A8" s="179" t="s">
        <v>29</v>
      </c>
      <c r="B8" s="179" t="s">
        <v>30</v>
      </c>
      <c r="C8" s="179"/>
      <c r="D8" s="179"/>
      <c r="E8" s="179"/>
      <c r="F8" s="179"/>
      <c r="G8" s="179"/>
      <c r="H8" s="179" t="s">
        <v>31</v>
      </c>
      <c r="I8" s="179"/>
      <c r="J8" s="179"/>
      <c r="K8" s="179"/>
      <c r="L8" s="179"/>
    </row>
    <row r="9" spans="1:12" ht="14.25" customHeight="1">
      <c r="A9" s="179"/>
      <c r="B9" s="179" t="s">
        <v>19</v>
      </c>
      <c r="C9" s="179" t="s">
        <v>32</v>
      </c>
      <c r="D9" s="179"/>
      <c r="E9" s="179"/>
      <c r="F9" s="179" t="s">
        <v>33</v>
      </c>
      <c r="G9" s="179"/>
      <c r="H9" s="179" t="s">
        <v>32</v>
      </c>
      <c r="I9" s="179"/>
      <c r="J9" s="179"/>
      <c r="K9" s="137"/>
      <c r="L9" s="181" t="s">
        <v>34</v>
      </c>
    </row>
    <row r="10" spans="1:12" ht="35.25" customHeight="1">
      <c r="A10" s="179"/>
      <c r="B10" s="179"/>
      <c r="C10" s="137" t="s">
        <v>35</v>
      </c>
      <c r="D10" s="137" t="s">
        <v>36</v>
      </c>
      <c r="E10" s="137" t="s">
        <v>37</v>
      </c>
      <c r="F10" s="138" t="s">
        <v>69</v>
      </c>
      <c r="G10" s="138" t="s">
        <v>70</v>
      </c>
      <c r="H10" s="137" t="s">
        <v>35</v>
      </c>
      <c r="I10" s="137" t="s">
        <v>36</v>
      </c>
      <c r="J10" s="137" t="s">
        <v>37</v>
      </c>
      <c r="K10" s="137"/>
      <c r="L10" s="181"/>
    </row>
    <row r="11" spans="1:12" ht="14.25" customHeight="1">
      <c r="A11" s="12">
        <v>1</v>
      </c>
      <c r="B11" s="13">
        <v>58000</v>
      </c>
      <c r="C11" s="12"/>
      <c r="D11" s="5" t="s">
        <v>36</v>
      </c>
      <c r="E11" s="13">
        <v>63000</v>
      </c>
      <c r="F11" s="12">
        <v>350</v>
      </c>
      <c r="G11" s="12">
        <v>480</v>
      </c>
      <c r="H11" s="126">
        <v>1</v>
      </c>
      <c r="I11" s="5" t="s">
        <v>36</v>
      </c>
      <c r="J11" s="13">
        <v>85050</v>
      </c>
      <c r="K11" s="13" t="b">
        <f>IF(C5&lt;J11,TRUE,FALSE)</f>
        <v>1</v>
      </c>
      <c r="L11" s="12">
        <v>480</v>
      </c>
    </row>
    <row r="12" spans="1:12" ht="14.25" customHeight="1">
      <c r="A12" s="12">
        <v>2</v>
      </c>
      <c r="B12" s="13">
        <v>68000</v>
      </c>
      <c r="C12" s="13">
        <v>63000</v>
      </c>
      <c r="D12" s="5" t="s">
        <v>36</v>
      </c>
      <c r="E12" s="13">
        <v>73000</v>
      </c>
      <c r="F12" s="12">
        <v>410</v>
      </c>
      <c r="G12" s="12">
        <v>560</v>
      </c>
      <c r="H12" s="13">
        <v>85050</v>
      </c>
      <c r="I12" s="5" t="s">
        <v>36</v>
      </c>
      <c r="J12" s="13">
        <v>98550</v>
      </c>
      <c r="K12" s="13" t="b">
        <f>AND(H12&lt;=$C$5,$C$5&lt;J12)</f>
        <v>0</v>
      </c>
      <c r="L12" s="12">
        <v>560</v>
      </c>
    </row>
    <row r="13" spans="1:12" ht="14.25" customHeight="1">
      <c r="A13" s="12">
        <v>3</v>
      </c>
      <c r="B13" s="13">
        <v>78000</v>
      </c>
      <c r="C13" s="13">
        <v>73000</v>
      </c>
      <c r="D13" s="5" t="s">
        <v>36</v>
      </c>
      <c r="E13" s="13">
        <v>83000</v>
      </c>
      <c r="F13" s="12">
        <v>480</v>
      </c>
      <c r="G13" s="12">
        <v>640</v>
      </c>
      <c r="H13" s="13">
        <v>98550</v>
      </c>
      <c r="I13" s="5" t="s">
        <v>36</v>
      </c>
      <c r="J13" s="13">
        <v>112050</v>
      </c>
      <c r="K13" s="13" t="b">
        <f t="shared" ref="K13:K59" si="0">AND(H13&lt;=$C$5,$C$5&lt;J13)</f>
        <v>0</v>
      </c>
      <c r="L13" s="12">
        <v>640</v>
      </c>
    </row>
    <row r="14" spans="1:12" ht="14.25" customHeight="1">
      <c r="A14" s="12">
        <v>4</v>
      </c>
      <c r="B14" s="13">
        <v>88000</v>
      </c>
      <c r="C14" s="13">
        <v>83000</v>
      </c>
      <c r="D14" s="5" t="s">
        <v>36</v>
      </c>
      <c r="E14" s="13">
        <v>93000</v>
      </c>
      <c r="F14" s="12">
        <v>540</v>
      </c>
      <c r="G14" s="12">
        <v>730</v>
      </c>
      <c r="H14" s="13">
        <v>112050</v>
      </c>
      <c r="I14" s="5" t="s">
        <v>36</v>
      </c>
      <c r="J14" s="13">
        <v>125550</v>
      </c>
      <c r="K14" s="13" t="b">
        <f t="shared" si="0"/>
        <v>0</v>
      </c>
      <c r="L14" s="12">
        <v>730</v>
      </c>
    </row>
    <row r="15" spans="1:12" ht="14.25" customHeight="1">
      <c r="A15" s="12">
        <v>5</v>
      </c>
      <c r="B15" s="13">
        <v>98000</v>
      </c>
      <c r="C15" s="13">
        <v>93000</v>
      </c>
      <c r="D15" s="5" t="s">
        <v>36</v>
      </c>
      <c r="E15" s="13">
        <v>101000</v>
      </c>
      <c r="F15" s="12">
        <v>600</v>
      </c>
      <c r="G15" s="12">
        <v>810</v>
      </c>
      <c r="H15" s="13">
        <v>125550</v>
      </c>
      <c r="I15" s="5" t="s">
        <v>36</v>
      </c>
      <c r="J15" s="13">
        <v>136350</v>
      </c>
      <c r="K15" s="13" t="b">
        <f t="shared" si="0"/>
        <v>0</v>
      </c>
      <c r="L15" s="12">
        <v>810</v>
      </c>
    </row>
    <row r="16" spans="1:12" ht="14.25" customHeight="1">
      <c r="A16" s="12">
        <v>6</v>
      </c>
      <c r="B16" s="13">
        <v>104000</v>
      </c>
      <c r="C16" s="13">
        <v>101000</v>
      </c>
      <c r="D16" s="5" t="s">
        <v>36</v>
      </c>
      <c r="E16" s="13">
        <v>107000</v>
      </c>
      <c r="F16" s="12">
        <v>640</v>
      </c>
      <c r="G16" s="12">
        <v>860</v>
      </c>
      <c r="H16" s="13">
        <v>136350</v>
      </c>
      <c r="I16" s="5" t="s">
        <v>36</v>
      </c>
      <c r="J16" s="13">
        <v>144450</v>
      </c>
      <c r="K16" s="13" t="b">
        <f t="shared" si="0"/>
        <v>0</v>
      </c>
      <c r="L16" s="12">
        <v>860</v>
      </c>
    </row>
    <row r="17" spans="1:12" ht="14.25" customHeight="1">
      <c r="A17" s="12">
        <v>7</v>
      </c>
      <c r="B17" s="13">
        <v>110000</v>
      </c>
      <c r="C17" s="13">
        <v>107000</v>
      </c>
      <c r="D17" s="5" t="s">
        <v>36</v>
      </c>
      <c r="E17" s="13">
        <v>114000</v>
      </c>
      <c r="F17" s="12">
        <v>670</v>
      </c>
      <c r="G17" s="12">
        <v>910</v>
      </c>
      <c r="H17" s="13">
        <v>144450</v>
      </c>
      <c r="I17" s="5" t="s">
        <v>36</v>
      </c>
      <c r="J17" s="13">
        <v>153900</v>
      </c>
      <c r="K17" s="13" t="b">
        <f t="shared" si="0"/>
        <v>0</v>
      </c>
      <c r="L17" s="12">
        <v>910</v>
      </c>
    </row>
    <row r="18" spans="1:12" ht="14.25" customHeight="1">
      <c r="A18" s="12">
        <v>8</v>
      </c>
      <c r="B18" s="13">
        <v>118000</v>
      </c>
      <c r="C18" s="13">
        <v>114000</v>
      </c>
      <c r="D18" s="5" t="s">
        <v>36</v>
      </c>
      <c r="E18" s="13">
        <v>122000</v>
      </c>
      <c r="F18" s="12">
        <v>720</v>
      </c>
      <c r="G18" s="12">
        <v>980</v>
      </c>
      <c r="H18" s="13">
        <v>153900</v>
      </c>
      <c r="I18" s="5" t="s">
        <v>36</v>
      </c>
      <c r="J18" s="13">
        <v>164700</v>
      </c>
      <c r="K18" s="13" t="b">
        <f t="shared" si="0"/>
        <v>0</v>
      </c>
      <c r="L18" s="12">
        <v>980</v>
      </c>
    </row>
    <row r="19" spans="1:12" ht="14.25" customHeight="1">
      <c r="A19" s="12">
        <v>9</v>
      </c>
      <c r="B19" s="13">
        <v>126000</v>
      </c>
      <c r="C19" s="13">
        <v>122000</v>
      </c>
      <c r="D19" s="5" t="s">
        <v>36</v>
      </c>
      <c r="E19" s="13">
        <v>130000</v>
      </c>
      <c r="F19" s="12">
        <v>770</v>
      </c>
      <c r="G19" s="13">
        <v>1040</v>
      </c>
      <c r="H19" s="13">
        <v>164700</v>
      </c>
      <c r="I19" s="5" t="s">
        <v>36</v>
      </c>
      <c r="J19" s="13">
        <v>175500</v>
      </c>
      <c r="K19" s="13" t="b">
        <f t="shared" si="0"/>
        <v>0</v>
      </c>
      <c r="L19" s="13">
        <v>1040</v>
      </c>
    </row>
    <row r="20" spans="1:12" ht="14.25" customHeight="1">
      <c r="A20" s="12">
        <v>10</v>
      </c>
      <c r="B20" s="13">
        <v>134000</v>
      </c>
      <c r="C20" s="13">
        <v>130000</v>
      </c>
      <c r="D20" s="5" t="s">
        <v>36</v>
      </c>
      <c r="E20" s="13">
        <v>138000</v>
      </c>
      <c r="F20" s="12">
        <v>820</v>
      </c>
      <c r="G20" s="13">
        <v>1110</v>
      </c>
      <c r="H20" s="13">
        <v>175500</v>
      </c>
      <c r="I20" s="5" t="s">
        <v>36</v>
      </c>
      <c r="J20" s="13">
        <v>186300</v>
      </c>
      <c r="K20" s="13" t="b">
        <f t="shared" si="0"/>
        <v>0</v>
      </c>
      <c r="L20" s="13">
        <v>1110</v>
      </c>
    </row>
    <row r="21" spans="1:12" ht="14.25" customHeight="1">
      <c r="A21" s="12">
        <v>11</v>
      </c>
      <c r="B21" s="13">
        <v>142000</v>
      </c>
      <c r="C21" s="13">
        <v>138000</v>
      </c>
      <c r="D21" s="5" t="s">
        <v>36</v>
      </c>
      <c r="E21" s="13">
        <v>146000</v>
      </c>
      <c r="F21" s="12">
        <v>870</v>
      </c>
      <c r="G21" s="13">
        <v>1180</v>
      </c>
      <c r="H21" s="13">
        <v>186300</v>
      </c>
      <c r="I21" s="5" t="s">
        <v>36</v>
      </c>
      <c r="J21" s="13">
        <v>197100</v>
      </c>
      <c r="K21" s="13" t="b">
        <f t="shared" si="0"/>
        <v>0</v>
      </c>
      <c r="L21" s="13">
        <v>1180</v>
      </c>
    </row>
    <row r="22" spans="1:12" ht="14.25" customHeight="1">
      <c r="A22" s="12">
        <v>12</v>
      </c>
      <c r="B22" s="13">
        <v>150000</v>
      </c>
      <c r="C22" s="13">
        <v>146000</v>
      </c>
      <c r="D22" s="5" t="s">
        <v>36</v>
      </c>
      <c r="E22" s="13">
        <v>155000</v>
      </c>
      <c r="F22" s="12">
        <v>920</v>
      </c>
      <c r="G22" s="13">
        <v>1240</v>
      </c>
      <c r="H22" s="13">
        <v>197100</v>
      </c>
      <c r="I22" s="5" t="s">
        <v>36</v>
      </c>
      <c r="J22" s="13">
        <v>209250</v>
      </c>
      <c r="K22" s="13" t="b">
        <f t="shared" si="0"/>
        <v>0</v>
      </c>
      <c r="L22" s="13">
        <v>1240</v>
      </c>
    </row>
    <row r="23" spans="1:12" ht="14.25" customHeight="1">
      <c r="A23" s="12">
        <v>13</v>
      </c>
      <c r="B23" s="13">
        <v>160000</v>
      </c>
      <c r="C23" s="13">
        <v>155000</v>
      </c>
      <c r="D23" s="5" t="s">
        <v>36</v>
      </c>
      <c r="E23" s="13">
        <v>165000</v>
      </c>
      <c r="F23" s="12">
        <v>980</v>
      </c>
      <c r="G23" s="13">
        <v>1330</v>
      </c>
      <c r="H23" s="13">
        <v>209250</v>
      </c>
      <c r="I23" s="5" t="s">
        <v>36</v>
      </c>
      <c r="J23" s="13">
        <v>222750</v>
      </c>
      <c r="K23" s="13" t="b">
        <f t="shared" si="0"/>
        <v>0</v>
      </c>
      <c r="L23" s="13">
        <v>1330</v>
      </c>
    </row>
    <row r="24" spans="1:12" ht="14.25" customHeight="1">
      <c r="A24" s="12">
        <v>14</v>
      </c>
      <c r="B24" s="13">
        <v>170000</v>
      </c>
      <c r="C24" s="13">
        <v>165000</v>
      </c>
      <c r="D24" s="5" t="s">
        <v>36</v>
      </c>
      <c r="E24" s="13">
        <v>175000</v>
      </c>
      <c r="F24" s="13">
        <v>1040</v>
      </c>
      <c r="G24" s="13">
        <v>1410</v>
      </c>
      <c r="H24" s="13">
        <v>222750</v>
      </c>
      <c r="I24" s="5" t="s">
        <v>36</v>
      </c>
      <c r="J24" s="13">
        <v>236250</v>
      </c>
      <c r="K24" s="13" t="b">
        <f t="shared" si="0"/>
        <v>0</v>
      </c>
      <c r="L24" s="13">
        <v>1410</v>
      </c>
    </row>
    <row r="25" spans="1:12" ht="14.25" customHeight="1">
      <c r="A25" s="12">
        <v>15</v>
      </c>
      <c r="B25" s="13">
        <v>180000</v>
      </c>
      <c r="C25" s="13">
        <v>175000</v>
      </c>
      <c r="D25" s="5" t="s">
        <v>36</v>
      </c>
      <c r="E25" s="13">
        <v>185000</v>
      </c>
      <c r="F25" s="13">
        <v>1100</v>
      </c>
      <c r="G25" s="13">
        <v>1490</v>
      </c>
      <c r="H25" s="13">
        <v>236250</v>
      </c>
      <c r="I25" s="5" t="s">
        <v>36</v>
      </c>
      <c r="J25" s="13">
        <v>249750</v>
      </c>
      <c r="K25" s="13" t="b">
        <f t="shared" si="0"/>
        <v>0</v>
      </c>
      <c r="L25" s="13">
        <v>1490</v>
      </c>
    </row>
    <row r="26" spans="1:12" ht="14.25" customHeight="1">
      <c r="A26" s="12">
        <v>16</v>
      </c>
      <c r="B26" s="13">
        <v>190000</v>
      </c>
      <c r="C26" s="13">
        <v>185000</v>
      </c>
      <c r="D26" s="5" t="s">
        <v>36</v>
      </c>
      <c r="E26" s="13">
        <v>195000</v>
      </c>
      <c r="F26" s="13">
        <v>1170</v>
      </c>
      <c r="G26" s="13">
        <v>1580</v>
      </c>
      <c r="H26" s="13">
        <v>249750</v>
      </c>
      <c r="I26" s="5" t="s">
        <v>36</v>
      </c>
      <c r="J26" s="13">
        <v>263250</v>
      </c>
      <c r="K26" s="13" t="b">
        <f t="shared" si="0"/>
        <v>0</v>
      </c>
      <c r="L26" s="13">
        <v>1580</v>
      </c>
    </row>
    <row r="27" spans="1:12" ht="14.25" customHeight="1">
      <c r="A27" s="12">
        <v>17</v>
      </c>
      <c r="B27" s="13">
        <v>200000</v>
      </c>
      <c r="C27" s="13">
        <v>195000</v>
      </c>
      <c r="D27" s="5" t="s">
        <v>36</v>
      </c>
      <c r="E27" s="13">
        <v>210000</v>
      </c>
      <c r="F27" s="13">
        <v>1230</v>
      </c>
      <c r="G27" s="13">
        <v>1660</v>
      </c>
      <c r="H27" s="13">
        <v>263250</v>
      </c>
      <c r="I27" s="5" t="s">
        <v>36</v>
      </c>
      <c r="J27" s="13">
        <v>283500</v>
      </c>
      <c r="K27" s="13" t="b">
        <f t="shared" si="0"/>
        <v>0</v>
      </c>
      <c r="L27" s="13">
        <v>1660</v>
      </c>
    </row>
    <row r="28" spans="1:12" ht="14.25" customHeight="1">
      <c r="A28" s="12">
        <v>18</v>
      </c>
      <c r="B28" s="13">
        <v>220000</v>
      </c>
      <c r="C28" s="13">
        <v>210000</v>
      </c>
      <c r="D28" s="5" t="s">
        <v>36</v>
      </c>
      <c r="E28" s="13">
        <v>230000</v>
      </c>
      <c r="F28" s="13">
        <v>1350</v>
      </c>
      <c r="G28" s="13">
        <v>1830</v>
      </c>
      <c r="H28" s="13">
        <v>283500</v>
      </c>
      <c r="I28" s="5" t="s">
        <v>36</v>
      </c>
      <c r="J28" s="13">
        <v>310500</v>
      </c>
      <c r="K28" s="13" t="b">
        <f t="shared" si="0"/>
        <v>0</v>
      </c>
      <c r="L28" s="13">
        <v>1830</v>
      </c>
    </row>
    <row r="29" spans="1:12" ht="14.25" customHeight="1">
      <c r="A29" s="12">
        <v>19</v>
      </c>
      <c r="B29" s="13">
        <v>240000</v>
      </c>
      <c r="C29" s="13">
        <v>230000</v>
      </c>
      <c r="D29" s="5" t="s">
        <v>36</v>
      </c>
      <c r="E29" s="13">
        <v>250000</v>
      </c>
      <c r="F29" s="13">
        <v>1470</v>
      </c>
      <c r="G29" s="13">
        <v>1990</v>
      </c>
      <c r="H29" s="13">
        <v>310500</v>
      </c>
      <c r="I29" s="5" t="s">
        <v>36</v>
      </c>
      <c r="J29" s="13">
        <v>337500</v>
      </c>
      <c r="K29" s="13" t="b">
        <f t="shared" si="0"/>
        <v>0</v>
      </c>
      <c r="L29" s="13">
        <v>1990</v>
      </c>
    </row>
    <row r="30" spans="1:12" ht="14.25" customHeight="1">
      <c r="A30" s="12">
        <v>20</v>
      </c>
      <c r="B30" s="13">
        <v>260000</v>
      </c>
      <c r="C30" s="13">
        <v>250000</v>
      </c>
      <c r="D30" s="5" t="s">
        <v>36</v>
      </c>
      <c r="E30" s="13">
        <v>270000</v>
      </c>
      <c r="F30" s="13">
        <v>1600</v>
      </c>
      <c r="G30" s="13">
        <v>2160</v>
      </c>
      <c r="H30" s="13">
        <v>337500</v>
      </c>
      <c r="I30" s="5" t="s">
        <v>36</v>
      </c>
      <c r="J30" s="13">
        <v>364500</v>
      </c>
      <c r="K30" s="13" t="b">
        <f t="shared" si="0"/>
        <v>0</v>
      </c>
      <c r="L30" s="13">
        <v>2160</v>
      </c>
    </row>
    <row r="31" spans="1:12" ht="14.25" customHeight="1">
      <c r="A31" s="12">
        <v>21</v>
      </c>
      <c r="B31" s="13">
        <v>280000</v>
      </c>
      <c r="C31" s="13">
        <v>270000</v>
      </c>
      <c r="D31" s="5" t="s">
        <v>36</v>
      </c>
      <c r="E31" s="13">
        <v>290000</v>
      </c>
      <c r="F31" s="13">
        <v>1720</v>
      </c>
      <c r="G31" s="13">
        <v>2330</v>
      </c>
      <c r="H31" s="13">
        <v>364500</v>
      </c>
      <c r="I31" s="5" t="s">
        <v>36</v>
      </c>
      <c r="J31" s="13">
        <v>391500</v>
      </c>
      <c r="K31" s="13" t="b">
        <f t="shared" si="0"/>
        <v>0</v>
      </c>
      <c r="L31" s="13">
        <v>2330</v>
      </c>
    </row>
    <row r="32" spans="1:12" ht="14.25" customHeight="1">
      <c r="A32" s="12">
        <v>22</v>
      </c>
      <c r="B32" s="13">
        <v>300000</v>
      </c>
      <c r="C32" s="13">
        <v>290000</v>
      </c>
      <c r="D32" s="5" t="s">
        <v>36</v>
      </c>
      <c r="E32" s="13">
        <v>310000</v>
      </c>
      <c r="F32" s="13">
        <v>1840</v>
      </c>
      <c r="G32" s="13">
        <v>2490</v>
      </c>
      <c r="H32" s="13">
        <v>391500</v>
      </c>
      <c r="I32" s="5" t="s">
        <v>36</v>
      </c>
      <c r="J32" s="13">
        <v>418500</v>
      </c>
      <c r="K32" s="13" t="b">
        <f t="shared" si="0"/>
        <v>0</v>
      </c>
      <c r="L32" s="13">
        <v>2490</v>
      </c>
    </row>
    <row r="33" spans="1:12" ht="14.25" customHeight="1">
      <c r="A33" s="12">
        <v>23</v>
      </c>
      <c r="B33" s="13">
        <v>320000</v>
      </c>
      <c r="C33" s="13">
        <v>310000</v>
      </c>
      <c r="D33" s="5" t="s">
        <v>36</v>
      </c>
      <c r="E33" s="13">
        <v>330000</v>
      </c>
      <c r="F33" s="13">
        <v>1970</v>
      </c>
      <c r="G33" s="13">
        <v>2660</v>
      </c>
      <c r="H33" s="13">
        <v>418500</v>
      </c>
      <c r="I33" s="5" t="s">
        <v>36</v>
      </c>
      <c r="J33" s="13">
        <v>445500</v>
      </c>
      <c r="K33" s="13" t="b">
        <f t="shared" si="0"/>
        <v>0</v>
      </c>
      <c r="L33" s="13">
        <v>2660</v>
      </c>
    </row>
    <row r="34" spans="1:12" ht="14.25" customHeight="1">
      <c r="A34" s="12">
        <v>24</v>
      </c>
      <c r="B34" s="13">
        <v>340000</v>
      </c>
      <c r="C34" s="13">
        <v>330000</v>
      </c>
      <c r="D34" s="5" t="s">
        <v>36</v>
      </c>
      <c r="E34" s="13">
        <v>350000</v>
      </c>
      <c r="F34" s="13">
        <v>2090</v>
      </c>
      <c r="G34" s="13">
        <v>2820</v>
      </c>
      <c r="H34" s="13">
        <v>445500</v>
      </c>
      <c r="I34" s="5" t="s">
        <v>36</v>
      </c>
      <c r="J34" s="13">
        <v>472500</v>
      </c>
      <c r="K34" s="13" t="b">
        <f t="shared" si="0"/>
        <v>0</v>
      </c>
      <c r="L34" s="13">
        <v>2820</v>
      </c>
    </row>
    <row r="35" spans="1:12" ht="14.25" customHeight="1">
      <c r="A35" s="12">
        <v>25</v>
      </c>
      <c r="B35" s="13">
        <v>360000</v>
      </c>
      <c r="C35" s="13">
        <v>350000</v>
      </c>
      <c r="D35" s="5" t="s">
        <v>36</v>
      </c>
      <c r="E35" s="13">
        <v>370000</v>
      </c>
      <c r="F35" s="13">
        <v>2210</v>
      </c>
      <c r="G35" s="13">
        <v>2990</v>
      </c>
      <c r="H35" s="13">
        <v>472500</v>
      </c>
      <c r="I35" s="5" t="s">
        <v>36</v>
      </c>
      <c r="J35" s="13">
        <v>499500</v>
      </c>
      <c r="K35" s="13" t="b">
        <f t="shared" si="0"/>
        <v>0</v>
      </c>
      <c r="L35" s="13">
        <v>2990</v>
      </c>
    </row>
    <row r="36" spans="1:12" ht="14.25" customHeight="1">
      <c r="A36" s="12">
        <v>26</v>
      </c>
      <c r="B36" s="13">
        <v>380000</v>
      </c>
      <c r="C36" s="13">
        <v>370000</v>
      </c>
      <c r="D36" s="5" t="s">
        <v>36</v>
      </c>
      <c r="E36" s="13">
        <v>395000</v>
      </c>
      <c r="F36" s="13">
        <v>2340</v>
      </c>
      <c r="G36" s="13">
        <v>3160</v>
      </c>
      <c r="H36" s="13">
        <v>499500</v>
      </c>
      <c r="I36" s="5" t="s">
        <v>36</v>
      </c>
      <c r="J36" s="13">
        <v>533250</v>
      </c>
      <c r="K36" s="13" t="b">
        <f t="shared" si="0"/>
        <v>0</v>
      </c>
      <c r="L36" s="13">
        <v>3160</v>
      </c>
    </row>
    <row r="37" spans="1:12" ht="14.25" customHeight="1">
      <c r="A37" s="12">
        <v>27</v>
      </c>
      <c r="B37" s="13">
        <v>410000</v>
      </c>
      <c r="C37" s="13">
        <v>395000</v>
      </c>
      <c r="D37" s="5" t="s">
        <v>36</v>
      </c>
      <c r="E37" s="13">
        <v>425000</v>
      </c>
      <c r="F37" s="13">
        <v>2520</v>
      </c>
      <c r="G37" s="13">
        <v>3410</v>
      </c>
      <c r="H37" s="13">
        <v>533250</v>
      </c>
      <c r="I37" s="5" t="s">
        <v>36</v>
      </c>
      <c r="J37" s="13">
        <v>573750</v>
      </c>
      <c r="K37" s="13" t="b">
        <f t="shared" si="0"/>
        <v>0</v>
      </c>
      <c r="L37" s="13">
        <v>3410</v>
      </c>
    </row>
    <row r="38" spans="1:12" ht="14.25" customHeight="1">
      <c r="A38" s="12">
        <v>28</v>
      </c>
      <c r="B38" s="13">
        <v>440000</v>
      </c>
      <c r="C38" s="13">
        <v>425000</v>
      </c>
      <c r="D38" s="5" t="s">
        <v>36</v>
      </c>
      <c r="E38" s="13">
        <v>455000</v>
      </c>
      <c r="F38" s="13">
        <v>2710</v>
      </c>
      <c r="G38" s="13">
        <v>3660</v>
      </c>
      <c r="H38" s="13">
        <v>573750</v>
      </c>
      <c r="I38" s="5" t="s">
        <v>36</v>
      </c>
      <c r="J38" s="13">
        <v>614250</v>
      </c>
      <c r="K38" s="13" t="b">
        <f t="shared" si="0"/>
        <v>0</v>
      </c>
      <c r="L38" s="13">
        <v>3660</v>
      </c>
    </row>
    <row r="39" spans="1:12" ht="14.25" customHeight="1">
      <c r="A39" s="12">
        <v>29</v>
      </c>
      <c r="B39" s="13">
        <v>470000</v>
      </c>
      <c r="C39" s="13">
        <v>455000</v>
      </c>
      <c r="D39" s="5" t="s">
        <v>36</v>
      </c>
      <c r="E39" s="13">
        <v>485000</v>
      </c>
      <c r="F39" s="13">
        <v>2890</v>
      </c>
      <c r="G39" s="13">
        <v>3910</v>
      </c>
      <c r="H39" s="13">
        <v>614250</v>
      </c>
      <c r="I39" s="5" t="s">
        <v>36</v>
      </c>
      <c r="J39" s="13">
        <v>654750</v>
      </c>
      <c r="K39" s="13" t="b">
        <f t="shared" si="0"/>
        <v>0</v>
      </c>
      <c r="L39" s="13">
        <v>3910</v>
      </c>
    </row>
    <row r="40" spans="1:12" ht="14.25" customHeight="1">
      <c r="A40" s="12">
        <v>30</v>
      </c>
      <c r="B40" s="13">
        <v>500000</v>
      </c>
      <c r="C40" s="13">
        <v>485000</v>
      </c>
      <c r="D40" s="5" t="s">
        <v>36</v>
      </c>
      <c r="E40" s="13">
        <v>515000</v>
      </c>
      <c r="F40" s="13">
        <v>3080</v>
      </c>
      <c r="G40" s="13">
        <v>4160</v>
      </c>
      <c r="H40" s="13">
        <v>654750</v>
      </c>
      <c r="I40" s="5" t="s">
        <v>36</v>
      </c>
      <c r="J40" s="13">
        <v>695250</v>
      </c>
      <c r="K40" s="13" t="b">
        <f t="shared" si="0"/>
        <v>0</v>
      </c>
      <c r="L40" s="13">
        <v>4160</v>
      </c>
    </row>
    <row r="41" spans="1:12" ht="14.25" customHeight="1">
      <c r="A41" s="12">
        <v>31</v>
      </c>
      <c r="B41" s="13">
        <v>530000</v>
      </c>
      <c r="C41" s="13">
        <v>515000</v>
      </c>
      <c r="D41" s="5" t="s">
        <v>36</v>
      </c>
      <c r="E41" s="13">
        <v>545000</v>
      </c>
      <c r="F41" s="13">
        <v>3260</v>
      </c>
      <c r="G41" s="13">
        <v>4410</v>
      </c>
      <c r="H41" s="13">
        <v>695250</v>
      </c>
      <c r="I41" s="5" t="s">
        <v>36</v>
      </c>
      <c r="J41" s="13">
        <v>735750</v>
      </c>
      <c r="K41" s="13" t="b">
        <f t="shared" si="0"/>
        <v>0</v>
      </c>
      <c r="L41" s="13">
        <v>4410</v>
      </c>
    </row>
    <row r="42" spans="1:12" ht="14.25" customHeight="1">
      <c r="A42" s="12">
        <v>32</v>
      </c>
      <c r="B42" s="13">
        <v>560000</v>
      </c>
      <c r="C42" s="13">
        <v>545000</v>
      </c>
      <c r="D42" s="5" t="s">
        <v>36</v>
      </c>
      <c r="E42" s="13">
        <v>575000</v>
      </c>
      <c r="F42" s="13">
        <v>3450</v>
      </c>
      <c r="G42" s="13">
        <v>4660</v>
      </c>
      <c r="H42" s="13">
        <v>735750</v>
      </c>
      <c r="I42" s="5" t="s">
        <v>36</v>
      </c>
      <c r="J42" s="13">
        <v>776250</v>
      </c>
      <c r="K42" s="13" t="b">
        <f t="shared" si="0"/>
        <v>0</v>
      </c>
      <c r="L42" s="13">
        <v>4660</v>
      </c>
    </row>
    <row r="43" spans="1:12" ht="14.25" customHeight="1">
      <c r="A43" s="12">
        <v>33</v>
      </c>
      <c r="B43" s="13">
        <v>590000</v>
      </c>
      <c r="C43" s="13">
        <v>575000</v>
      </c>
      <c r="D43" s="5" t="s">
        <v>36</v>
      </c>
      <c r="E43" s="13">
        <v>605000</v>
      </c>
      <c r="F43" s="13">
        <v>3630</v>
      </c>
      <c r="G43" s="13">
        <v>4910</v>
      </c>
      <c r="H43" s="13">
        <v>776250</v>
      </c>
      <c r="I43" s="5" t="s">
        <v>36</v>
      </c>
      <c r="J43" s="13">
        <v>816750</v>
      </c>
      <c r="K43" s="13" t="b">
        <f t="shared" si="0"/>
        <v>0</v>
      </c>
      <c r="L43" s="13">
        <v>4910</v>
      </c>
    </row>
    <row r="44" spans="1:12" ht="14.25" customHeight="1">
      <c r="A44" s="12">
        <v>34</v>
      </c>
      <c r="B44" s="13">
        <v>620000</v>
      </c>
      <c r="C44" s="13">
        <v>605000</v>
      </c>
      <c r="D44" s="5" t="s">
        <v>36</v>
      </c>
      <c r="E44" s="13">
        <v>635000</v>
      </c>
      <c r="F44" s="13">
        <v>3820</v>
      </c>
      <c r="G44" s="13">
        <v>5160</v>
      </c>
      <c r="H44" s="13">
        <v>816750</v>
      </c>
      <c r="I44" s="5" t="s">
        <v>36</v>
      </c>
      <c r="J44" s="13">
        <v>857250</v>
      </c>
      <c r="K44" s="13" t="b">
        <f t="shared" si="0"/>
        <v>0</v>
      </c>
      <c r="L44" s="13">
        <v>5160</v>
      </c>
    </row>
    <row r="45" spans="1:12" ht="14.25" customHeight="1">
      <c r="A45" s="12">
        <v>35</v>
      </c>
      <c r="B45" s="13">
        <v>650000</v>
      </c>
      <c r="C45" s="13">
        <v>635000</v>
      </c>
      <c r="D45" s="5" t="s">
        <v>36</v>
      </c>
      <c r="E45" s="13">
        <v>665000</v>
      </c>
      <c r="F45" s="13">
        <v>4000</v>
      </c>
      <c r="G45" s="13">
        <v>5400</v>
      </c>
      <c r="H45" s="13">
        <v>857250</v>
      </c>
      <c r="I45" s="5" t="s">
        <v>36</v>
      </c>
      <c r="J45" s="13">
        <v>897750</v>
      </c>
      <c r="K45" s="13" t="b">
        <f t="shared" si="0"/>
        <v>0</v>
      </c>
      <c r="L45" s="13">
        <v>5400</v>
      </c>
    </row>
    <row r="46" spans="1:12" ht="14.25" customHeight="1">
      <c r="A46" s="12">
        <v>36</v>
      </c>
      <c r="B46" s="13">
        <v>680000</v>
      </c>
      <c r="C46" s="13">
        <v>665000</v>
      </c>
      <c r="D46" s="5" t="s">
        <v>36</v>
      </c>
      <c r="E46" s="13">
        <v>695000</v>
      </c>
      <c r="F46" s="13">
        <v>4190</v>
      </c>
      <c r="G46" s="13">
        <v>5650</v>
      </c>
      <c r="H46" s="13">
        <v>897750</v>
      </c>
      <c r="I46" s="5" t="s">
        <v>36</v>
      </c>
      <c r="J46" s="13">
        <v>938250</v>
      </c>
      <c r="K46" s="13" t="b">
        <f t="shared" si="0"/>
        <v>0</v>
      </c>
      <c r="L46" s="13">
        <v>5650</v>
      </c>
    </row>
    <row r="47" spans="1:12" ht="14.25" customHeight="1">
      <c r="A47" s="12">
        <v>37</v>
      </c>
      <c r="B47" s="13">
        <v>710000</v>
      </c>
      <c r="C47" s="13">
        <v>695000</v>
      </c>
      <c r="D47" s="5" t="s">
        <v>36</v>
      </c>
      <c r="E47" s="13">
        <v>730000</v>
      </c>
      <c r="F47" s="13">
        <v>4370</v>
      </c>
      <c r="G47" s="13">
        <v>5900</v>
      </c>
      <c r="H47" s="13">
        <v>938250</v>
      </c>
      <c r="I47" s="5" t="s">
        <v>36</v>
      </c>
      <c r="J47" s="13">
        <v>985500</v>
      </c>
      <c r="K47" s="13" t="b">
        <f t="shared" si="0"/>
        <v>0</v>
      </c>
      <c r="L47" s="13">
        <v>5900</v>
      </c>
    </row>
    <row r="48" spans="1:12" ht="14.25" customHeight="1">
      <c r="A48" s="12">
        <v>38</v>
      </c>
      <c r="B48" s="13">
        <v>750000</v>
      </c>
      <c r="C48" s="13">
        <v>730000</v>
      </c>
      <c r="D48" s="5" t="s">
        <v>36</v>
      </c>
      <c r="E48" s="13">
        <v>770000</v>
      </c>
      <c r="F48" s="13">
        <v>4620</v>
      </c>
      <c r="G48" s="13">
        <v>6240</v>
      </c>
      <c r="H48" s="13">
        <v>985500</v>
      </c>
      <c r="I48" s="5" t="s">
        <v>36</v>
      </c>
      <c r="J48" s="13">
        <v>1039500</v>
      </c>
      <c r="K48" s="13" t="b">
        <f t="shared" si="0"/>
        <v>0</v>
      </c>
      <c r="L48" s="13">
        <v>6240</v>
      </c>
    </row>
    <row r="49" spans="1:12" ht="14.25" customHeight="1">
      <c r="A49" s="12">
        <v>39</v>
      </c>
      <c r="B49" s="13">
        <v>790000</v>
      </c>
      <c r="C49" s="13">
        <v>770000</v>
      </c>
      <c r="D49" s="5" t="s">
        <v>36</v>
      </c>
      <c r="E49" s="13">
        <v>810000</v>
      </c>
      <c r="F49" s="13">
        <v>4870</v>
      </c>
      <c r="G49" s="13">
        <v>6570</v>
      </c>
      <c r="H49" s="13">
        <v>1039500</v>
      </c>
      <c r="I49" s="5" t="s">
        <v>36</v>
      </c>
      <c r="J49" s="13">
        <v>1093500</v>
      </c>
      <c r="K49" s="13" t="b">
        <f t="shared" si="0"/>
        <v>0</v>
      </c>
      <c r="L49" s="13">
        <v>6570</v>
      </c>
    </row>
    <row r="50" spans="1:12" ht="14.25" customHeight="1">
      <c r="A50" s="12">
        <v>40</v>
      </c>
      <c r="B50" s="13">
        <v>830000</v>
      </c>
      <c r="C50" s="13">
        <v>810000</v>
      </c>
      <c r="D50" s="5" t="s">
        <v>36</v>
      </c>
      <c r="E50" s="13">
        <v>855000</v>
      </c>
      <c r="F50" s="13">
        <v>5110</v>
      </c>
      <c r="G50" s="13">
        <v>6900</v>
      </c>
      <c r="H50" s="13">
        <v>1093500</v>
      </c>
      <c r="I50" s="5" t="s">
        <v>36</v>
      </c>
      <c r="J50" s="13">
        <v>1154250</v>
      </c>
      <c r="K50" s="13" t="b">
        <f t="shared" si="0"/>
        <v>0</v>
      </c>
      <c r="L50" s="13">
        <v>6900</v>
      </c>
    </row>
    <row r="51" spans="1:12" ht="14.25" customHeight="1">
      <c r="A51" s="12">
        <v>41</v>
      </c>
      <c r="B51" s="13">
        <v>880000</v>
      </c>
      <c r="C51" s="13">
        <v>855000</v>
      </c>
      <c r="D51" s="5" t="s">
        <v>36</v>
      </c>
      <c r="E51" s="13">
        <v>905000</v>
      </c>
      <c r="F51" s="13">
        <v>5420</v>
      </c>
      <c r="G51" s="13">
        <v>7320</v>
      </c>
      <c r="H51" s="13">
        <v>1154250</v>
      </c>
      <c r="I51" s="5" t="s">
        <v>36</v>
      </c>
      <c r="J51" s="13">
        <v>1221750</v>
      </c>
      <c r="K51" s="13" t="b">
        <f t="shared" si="0"/>
        <v>0</v>
      </c>
      <c r="L51" s="13">
        <v>7320</v>
      </c>
    </row>
    <row r="52" spans="1:12" ht="14.25" customHeight="1">
      <c r="A52" s="12">
        <v>42</v>
      </c>
      <c r="B52" s="13">
        <v>930000</v>
      </c>
      <c r="C52" s="13">
        <v>905000</v>
      </c>
      <c r="D52" s="5" t="s">
        <v>36</v>
      </c>
      <c r="E52" s="13">
        <v>955000</v>
      </c>
      <c r="F52" s="13">
        <v>5730</v>
      </c>
      <c r="G52" s="13">
        <v>7740</v>
      </c>
      <c r="H52" s="13">
        <v>1221750</v>
      </c>
      <c r="I52" s="5" t="s">
        <v>36</v>
      </c>
      <c r="J52" s="13">
        <v>1289250</v>
      </c>
      <c r="K52" s="13" t="b">
        <f t="shared" si="0"/>
        <v>0</v>
      </c>
      <c r="L52" s="13">
        <v>7740</v>
      </c>
    </row>
    <row r="53" spans="1:12" ht="14.25" customHeight="1">
      <c r="A53" s="12">
        <v>43</v>
      </c>
      <c r="B53" s="13">
        <v>980000</v>
      </c>
      <c r="C53" s="13">
        <v>955000</v>
      </c>
      <c r="D53" s="5" t="s">
        <v>36</v>
      </c>
      <c r="E53" s="13">
        <v>1005000</v>
      </c>
      <c r="F53" s="13">
        <v>6040</v>
      </c>
      <c r="G53" s="13">
        <v>8150</v>
      </c>
      <c r="H53" s="13">
        <v>1289250</v>
      </c>
      <c r="I53" s="5" t="s">
        <v>36</v>
      </c>
      <c r="J53" s="13">
        <v>1356750</v>
      </c>
      <c r="K53" s="13" t="b">
        <f t="shared" si="0"/>
        <v>0</v>
      </c>
      <c r="L53" s="13">
        <v>8150</v>
      </c>
    </row>
    <row r="54" spans="1:12" ht="14.25" customHeight="1">
      <c r="A54" s="12">
        <v>44</v>
      </c>
      <c r="B54" s="13">
        <v>1030000</v>
      </c>
      <c r="C54" s="13">
        <v>1005000</v>
      </c>
      <c r="D54" s="5" t="s">
        <v>36</v>
      </c>
      <c r="E54" s="13">
        <v>1055000</v>
      </c>
      <c r="F54" s="13">
        <v>6350</v>
      </c>
      <c r="G54" s="13">
        <v>8570</v>
      </c>
      <c r="H54" s="13">
        <v>1356750</v>
      </c>
      <c r="I54" s="5" t="s">
        <v>36</v>
      </c>
      <c r="J54" s="13">
        <v>1424250</v>
      </c>
      <c r="K54" s="13" t="b">
        <f t="shared" si="0"/>
        <v>0</v>
      </c>
      <c r="L54" s="13">
        <v>8570</v>
      </c>
    </row>
    <row r="55" spans="1:12" ht="14.25" customHeight="1">
      <c r="A55" s="12">
        <v>45</v>
      </c>
      <c r="B55" s="13">
        <v>1090000</v>
      </c>
      <c r="C55" s="13">
        <v>1055000</v>
      </c>
      <c r="D55" s="5" t="s">
        <v>36</v>
      </c>
      <c r="E55" s="13">
        <v>1115000</v>
      </c>
      <c r="F55" s="13">
        <v>6720</v>
      </c>
      <c r="G55" s="13">
        <v>9070</v>
      </c>
      <c r="H55" s="13">
        <v>1424250</v>
      </c>
      <c r="I55" s="5" t="s">
        <v>36</v>
      </c>
      <c r="J55" s="13">
        <v>1505250</v>
      </c>
      <c r="K55" s="13" t="b">
        <f t="shared" si="0"/>
        <v>0</v>
      </c>
      <c r="L55" s="13">
        <v>9070</v>
      </c>
    </row>
    <row r="56" spans="1:12" ht="14.25" customHeight="1">
      <c r="A56" s="12">
        <v>46</v>
      </c>
      <c r="B56" s="13">
        <v>1150000</v>
      </c>
      <c r="C56" s="13">
        <v>1115000</v>
      </c>
      <c r="D56" s="5" t="s">
        <v>36</v>
      </c>
      <c r="E56" s="13">
        <v>1175000</v>
      </c>
      <c r="F56" s="13">
        <v>7090</v>
      </c>
      <c r="G56" s="13">
        <v>9570</v>
      </c>
      <c r="H56" s="13">
        <v>1505250</v>
      </c>
      <c r="I56" s="5" t="s">
        <v>36</v>
      </c>
      <c r="J56" s="13">
        <v>1586250</v>
      </c>
      <c r="K56" s="13" t="b">
        <f t="shared" si="0"/>
        <v>0</v>
      </c>
      <c r="L56" s="13">
        <v>9570</v>
      </c>
    </row>
    <row r="57" spans="1:12" ht="14.25" customHeight="1">
      <c r="A57" s="12">
        <v>47</v>
      </c>
      <c r="B57" s="13">
        <v>1210000</v>
      </c>
      <c r="C57" s="13">
        <v>1175000</v>
      </c>
      <c r="D57" s="5" t="s">
        <v>36</v>
      </c>
      <c r="E57" s="13">
        <v>1235000</v>
      </c>
      <c r="F57" s="13">
        <v>7450</v>
      </c>
      <c r="G57" s="13">
        <v>10070</v>
      </c>
      <c r="H57" s="13">
        <v>1586250</v>
      </c>
      <c r="I57" s="5" t="s">
        <v>36</v>
      </c>
      <c r="J57" s="13">
        <v>1667250</v>
      </c>
      <c r="K57" s="13" t="b">
        <f t="shared" si="0"/>
        <v>0</v>
      </c>
      <c r="L57" s="13">
        <v>10070</v>
      </c>
    </row>
    <row r="58" spans="1:12" ht="14.25" customHeight="1">
      <c r="A58" s="12">
        <v>48</v>
      </c>
      <c r="B58" s="13">
        <v>1270000</v>
      </c>
      <c r="C58" s="13">
        <v>1235000</v>
      </c>
      <c r="D58" s="5" t="s">
        <v>36</v>
      </c>
      <c r="E58" s="13">
        <v>1295000</v>
      </c>
      <c r="F58" s="13">
        <v>7820</v>
      </c>
      <c r="G58" s="13">
        <v>10570</v>
      </c>
      <c r="H58" s="13">
        <v>1667250</v>
      </c>
      <c r="I58" s="5" t="s">
        <v>36</v>
      </c>
      <c r="J58" s="13">
        <v>1748250</v>
      </c>
      <c r="K58" s="13" t="b">
        <f t="shared" si="0"/>
        <v>0</v>
      </c>
      <c r="L58" s="13">
        <v>10570</v>
      </c>
    </row>
    <row r="59" spans="1:12" ht="14.25" customHeight="1">
      <c r="A59" s="12">
        <v>49</v>
      </c>
      <c r="B59" s="13">
        <v>1330000</v>
      </c>
      <c r="C59" s="13">
        <v>1295000</v>
      </c>
      <c r="D59" s="5" t="s">
        <v>36</v>
      </c>
      <c r="E59" s="13">
        <v>1355000</v>
      </c>
      <c r="F59" s="13">
        <v>8190</v>
      </c>
      <c r="G59" s="13">
        <v>11060</v>
      </c>
      <c r="H59" s="13">
        <v>1748250</v>
      </c>
      <c r="I59" s="5" t="s">
        <v>36</v>
      </c>
      <c r="J59" s="13">
        <v>1829250</v>
      </c>
      <c r="K59" s="13" t="b">
        <f t="shared" si="0"/>
        <v>0</v>
      </c>
      <c r="L59" s="13">
        <v>11060</v>
      </c>
    </row>
    <row r="60" spans="1:12" ht="14.25" customHeight="1">
      <c r="A60" s="12">
        <v>50</v>
      </c>
      <c r="B60" s="13">
        <v>1390000</v>
      </c>
      <c r="C60" s="13">
        <v>1355000</v>
      </c>
      <c r="D60" s="5" t="s">
        <v>36</v>
      </c>
      <c r="E60" s="12"/>
      <c r="F60" s="13">
        <v>8560</v>
      </c>
      <c r="G60" s="13">
        <v>11560</v>
      </c>
      <c r="H60" s="13">
        <v>1829250</v>
      </c>
      <c r="I60" s="5" t="s">
        <v>36</v>
      </c>
      <c r="J60" s="12"/>
      <c r="K60" s="13" t="b">
        <f>AND(H60&lt;=$C$5)</f>
        <v>0</v>
      </c>
      <c r="L60" s="13">
        <v>11560</v>
      </c>
    </row>
  </sheetData>
  <mergeCells count="12">
    <mergeCell ref="H8:L8"/>
    <mergeCell ref="B9:B10"/>
    <mergeCell ref="C9:E9"/>
    <mergeCell ref="F9:G9"/>
    <mergeCell ref="H9:J9"/>
    <mergeCell ref="L9:L10"/>
    <mergeCell ref="A3:B3"/>
    <mergeCell ref="A5:B5"/>
    <mergeCell ref="C5:D5"/>
    <mergeCell ref="A8:A10"/>
    <mergeCell ref="B8:G8"/>
    <mergeCell ref="C3:E3"/>
  </mergeCells>
  <phoneticPr fontId="2"/>
  <conditionalFormatting sqref="F10:F60">
    <cfRule type="expression" dxfId="363" priority="3">
      <formula>$G$3="年1～3回"</formula>
    </cfRule>
  </conditionalFormatting>
  <conditionalFormatting sqref="F3:G3 B8:G60">
    <cfRule type="expression" dxfId="362" priority="1">
      <formula>$C$3="健保等級適用者以外の者（Ｂ）"</formula>
    </cfRule>
  </conditionalFormatting>
  <conditionalFormatting sqref="G10:G60">
    <cfRule type="expression" dxfId="361" priority="4">
      <formula>AND(NOT($G$3=""),NOT($G$3="年1～3回"))</formula>
    </cfRule>
  </conditionalFormatting>
  <conditionalFormatting sqref="H8:L60">
    <cfRule type="expression" dxfId="360" priority="2">
      <formula>$C$3="健保等級適用者（Ａ）"</formula>
    </cfRule>
  </conditionalFormatting>
  <dataValidations count="3">
    <dataValidation type="list" allowBlank="1" showInputMessage="1" showErrorMessage="1" sqref="C4" xr:uid="{92F8CD53-9053-4F7F-9432-BDCBAD723AEE}">
      <formula1>"適用,不適応"</formula1>
    </dataValidation>
    <dataValidation type="list" allowBlank="1" showInputMessage="1" showErrorMessage="1" sqref="G3:G4" xr:uid="{9EA46D3E-BF93-4231-B3BF-EEEC3746EEDF}">
      <formula1>"無,年1～3回,年4回以上"</formula1>
    </dataValidation>
    <dataValidation type="whole" allowBlank="1" showInputMessage="1" showErrorMessage="1" sqref="C5:D5" xr:uid="{50472589-7E76-4084-BE45-4CC93CC6F86C}">
      <formula1>0</formula1>
      <formula2>99999999999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E6BFB7A-4624-4FB4-BBE2-7B190299F24E}">
          <x14:formula1>
            <xm:f>リスト!$B$3:$B$4</xm:f>
          </x14:formula1>
          <xm:sqref>C3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508A-A4EC-4947-9C12-590F0766048C}">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業務日誌1</v>
      </c>
      <c r="B1" s="3"/>
      <c r="C1" s="3"/>
      <c r="D1" s="3"/>
      <c r="E1" s="3"/>
      <c r="F1" s="3"/>
      <c r="G1" s="3"/>
      <c r="H1" s="3"/>
      <c r="I1" s="3"/>
      <c r="J1" s="3"/>
      <c r="K1" s="114" t="str" cm="1">
        <f t="array" aca="1" ref="K1" ca="1">"各月内訳表!$E" &amp; 5+ 15*(RIGHT(CELL("filename", A1),M1)-1)</f>
        <v>各月内訳表!$E5</v>
      </c>
      <c r="L1" s="114" t="str" cm="1">
        <f t="array" aca="1" ref="L1" ca="1">"各月内訳表!$G" &amp; 7+ 15*(RIGHT(CELL("filename", A1),M1)-1)</f>
        <v>各月内訳表!$G7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B5:E5"/>
    <mergeCell ref="B4:E4"/>
    <mergeCell ref="A8:A9"/>
    <mergeCell ref="B8:C8"/>
    <mergeCell ref="D8:D9"/>
    <mergeCell ref="E8:E9"/>
    <mergeCell ref="F8:I9"/>
    <mergeCell ref="F25:I25"/>
    <mergeCell ref="J8:J9"/>
    <mergeCell ref="F10:I10"/>
    <mergeCell ref="F11:I11"/>
    <mergeCell ref="F12:I12"/>
    <mergeCell ref="F13:I13"/>
    <mergeCell ref="F14:I14"/>
    <mergeCell ref="F21:I21"/>
    <mergeCell ref="F22:I22"/>
    <mergeCell ref="F23:I23"/>
    <mergeCell ref="H4:J4"/>
    <mergeCell ref="F26:I26"/>
    <mergeCell ref="F15:I15"/>
    <mergeCell ref="F16:I16"/>
    <mergeCell ref="F17:I17"/>
    <mergeCell ref="F18:I18"/>
    <mergeCell ref="F19:I19"/>
    <mergeCell ref="F20:I20"/>
    <mergeCell ref="F33:I33"/>
    <mergeCell ref="F34:I34"/>
    <mergeCell ref="F24:I24"/>
    <mergeCell ref="F35:I35"/>
    <mergeCell ref="F36:I36"/>
    <mergeCell ref="F37:I37"/>
    <mergeCell ref="F38:I38"/>
    <mergeCell ref="F27:I27"/>
    <mergeCell ref="F28:I28"/>
    <mergeCell ref="F29:I29"/>
    <mergeCell ref="F30:I30"/>
    <mergeCell ref="F31:I31"/>
    <mergeCell ref="F32:I32"/>
    <mergeCell ref="F39:I39"/>
    <mergeCell ref="F40:I40"/>
    <mergeCell ref="B41:C41"/>
    <mergeCell ref="F41:I41"/>
    <mergeCell ref="A43:A44"/>
    <mergeCell ref="B43:C43"/>
    <mergeCell ref="D43:D44"/>
    <mergeCell ref="E43:E44"/>
    <mergeCell ref="F43:I44"/>
    <mergeCell ref="F50:I50"/>
    <mergeCell ref="F51:I51"/>
    <mergeCell ref="F52:I52"/>
    <mergeCell ref="F53:I53"/>
    <mergeCell ref="F54:I54"/>
    <mergeCell ref="F55:I55"/>
    <mergeCell ref="J43:J44"/>
    <mergeCell ref="F45:I45"/>
    <mergeCell ref="F46:I46"/>
    <mergeCell ref="F47:I47"/>
    <mergeCell ref="F48:I48"/>
    <mergeCell ref="F49:I49"/>
    <mergeCell ref="F62:I62"/>
    <mergeCell ref="F63:I63"/>
    <mergeCell ref="F64:I64"/>
    <mergeCell ref="F65:I65"/>
    <mergeCell ref="F66:I66"/>
    <mergeCell ref="F67:I67"/>
    <mergeCell ref="F56:I56"/>
    <mergeCell ref="F57:I57"/>
    <mergeCell ref="F58:I58"/>
    <mergeCell ref="F59:I59"/>
    <mergeCell ref="F60:I60"/>
    <mergeCell ref="F61:I61"/>
    <mergeCell ref="A78:A79"/>
    <mergeCell ref="B78:C78"/>
    <mergeCell ref="D78:D79"/>
    <mergeCell ref="E78:E79"/>
    <mergeCell ref="F78:I79"/>
    <mergeCell ref="F68:I68"/>
    <mergeCell ref="F69:I69"/>
    <mergeCell ref="F70:I70"/>
    <mergeCell ref="F71:I71"/>
    <mergeCell ref="F72:I72"/>
    <mergeCell ref="F73:I73"/>
    <mergeCell ref="J78:J79"/>
    <mergeCell ref="F80:I80"/>
    <mergeCell ref="F81:I81"/>
    <mergeCell ref="F82:I82"/>
    <mergeCell ref="F83:I83"/>
    <mergeCell ref="F84:I84"/>
    <mergeCell ref="F74:I74"/>
    <mergeCell ref="F75:I75"/>
    <mergeCell ref="B76:C76"/>
    <mergeCell ref="F76:I76"/>
    <mergeCell ref="F91:I91"/>
    <mergeCell ref="F92:I92"/>
    <mergeCell ref="F93:I93"/>
    <mergeCell ref="F94:I94"/>
    <mergeCell ref="F95:I95"/>
    <mergeCell ref="F96:I96"/>
    <mergeCell ref="F85:I85"/>
    <mergeCell ref="F86:I86"/>
    <mergeCell ref="F87:I87"/>
    <mergeCell ref="F88:I88"/>
    <mergeCell ref="F89:I89"/>
    <mergeCell ref="F90:I90"/>
    <mergeCell ref="F103:I103"/>
    <mergeCell ref="F104:I104"/>
    <mergeCell ref="F105:I105"/>
    <mergeCell ref="F106:I106"/>
    <mergeCell ref="F107:I107"/>
    <mergeCell ref="F108:I108"/>
    <mergeCell ref="F97:I97"/>
    <mergeCell ref="F98:I98"/>
    <mergeCell ref="F99:I99"/>
    <mergeCell ref="F100:I100"/>
    <mergeCell ref="F101:I101"/>
    <mergeCell ref="F102:I102"/>
    <mergeCell ref="F109:I109"/>
    <mergeCell ref="F110:I110"/>
    <mergeCell ref="B111:C111"/>
    <mergeCell ref="F111:I111"/>
    <mergeCell ref="A113:A114"/>
    <mergeCell ref="B113:C113"/>
    <mergeCell ref="D113:D114"/>
    <mergeCell ref="E113:E114"/>
    <mergeCell ref="F113:I114"/>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32:I132"/>
    <mergeCell ref="F133:I133"/>
    <mergeCell ref="F134:I134"/>
    <mergeCell ref="F135:I135"/>
    <mergeCell ref="F136:I136"/>
    <mergeCell ref="F137:I137"/>
    <mergeCell ref="F126:I126"/>
    <mergeCell ref="F127:I127"/>
    <mergeCell ref="F128:I128"/>
    <mergeCell ref="F129:I129"/>
    <mergeCell ref="F130:I130"/>
    <mergeCell ref="F131:I131"/>
    <mergeCell ref="A148:A149"/>
    <mergeCell ref="B148:C148"/>
    <mergeCell ref="D148:D149"/>
    <mergeCell ref="E148:E149"/>
    <mergeCell ref="F148:I149"/>
    <mergeCell ref="F138:I138"/>
    <mergeCell ref="F139:I139"/>
    <mergeCell ref="F140:I140"/>
    <mergeCell ref="F141:I141"/>
    <mergeCell ref="F142:I142"/>
    <mergeCell ref="F143:I143"/>
    <mergeCell ref="J148:J149"/>
    <mergeCell ref="F150:I150"/>
    <mergeCell ref="F151:I151"/>
    <mergeCell ref="F152:I152"/>
    <mergeCell ref="F153:I153"/>
    <mergeCell ref="F154:I154"/>
    <mergeCell ref="F144:I144"/>
    <mergeCell ref="F145:I145"/>
    <mergeCell ref="B146:C146"/>
    <mergeCell ref="F146:I146"/>
    <mergeCell ref="F161:I161"/>
    <mergeCell ref="F162:I162"/>
    <mergeCell ref="F163:I163"/>
    <mergeCell ref="F164:I164"/>
    <mergeCell ref="F165:I165"/>
    <mergeCell ref="F166:I166"/>
    <mergeCell ref="F155:I155"/>
    <mergeCell ref="F156:I156"/>
    <mergeCell ref="F157:I157"/>
    <mergeCell ref="F158:I158"/>
    <mergeCell ref="F159:I159"/>
    <mergeCell ref="F160:I160"/>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79:I179"/>
    <mergeCell ref="F180:I180"/>
    <mergeCell ref="B181:C181"/>
    <mergeCell ref="F181:I181"/>
    <mergeCell ref="A183:A184"/>
    <mergeCell ref="B183:C183"/>
    <mergeCell ref="D183:D184"/>
    <mergeCell ref="E183:E184"/>
    <mergeCell ref="F183:I184"/>
    <mergeCell ref="F190:I190"/>
    <mergeCell ref="F191:I191"/>
    <mergeCell ref="F192:I192"/>
    <mergeCell ref="F193:I193"/>
    <mergeCell ref="F194:I194"/>
    <mergeCell ref="F195:I195"/>
    <mergeCell ref="J183:J184"/>
    <mergeCell ref="F185:I185"/>
    <mergeCell ref="F186:I186"/>
    <mergeCell ref="F187:I187"/>
    <mergeCell ref="F188:I188"/>
    <mergeCell ref="F189:I189"/>
    <mergeCell ref="F202:I202"/>
    <mergeCell ref="F203:I203"/>
    <mergeCell ref="F204:I204"/>
    <mergeCell ref="F205:I205"/>
    <mergeCell ref="F206:I206"/>
    <mergeCell ref="F207:I207"/>
    <mergeCell ref="F196:I196"/>
    <mergeCell ref="F197:I197"/>
    <mergeCell ref="F198:I198"/>
    <mergeCell ref="F199:I199"/>
    <mergeCell ref="F200:I200"/>
    <mergeCell ref="F201:I201"/>
    <mergeCell ref="A218:A219"/>
    <mergeCell ref="B218:C218"/>
    <mergeCell ref="D218:D219"/>
    <mergeCell ref="E218:E219"/>
    <mergeCell ref="F218:I219"/>
    <mergeCell ref="F208:I208"/>
    <mergeCell ref="F209:I209"/>
    <mergeCell ref="F210:I210"/>
    <mergeCell ref="F211:I211"/>
    <mergeCell ref="F212:I212"/>
    <mergeCell ref="F213:I213"/>
    <mergeCell ref="J218:J219"/>
    <mergeCell ref="F220:I220"/>
    <mergeCell ref="F221:I221"/>
    <mergeCell ref="F222:I222"/>
    <mergeCell ref="F223:I223"/>
    <mergeCell ref="F224:I224"/>
    <mergeCell ref="F214:I214"/>
    <mergeCell ref="F215:I215"/>
    <mergeCell ref="B216:C216"/>
    <mergeCell ref="F216:I216"/>
    <mergeCell ref="F231:I231"/>
    <mergeCell ref="F232:I232"/>
    <mergeCell ref="F233:I233"/>
    <mergeCell ref="F234:I234"/>
    <mergeCell ref="F235:I235"/>
    <mergeCell ref="F236:I236"/>
    <mergeCell ref="F225:I225"/>
    <mergeCell ref="F226:I226"/>
    <mergeCell ref="F227:I227"/>
    <mergeCell ref="F228:I228"/>
    <mergeCell ref="F229:I229"/>
    <mergeCell ref="F230:I230"/>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49:I249"/>
    <mergeCell ref="F250:I250"/>
    <mergeCell ref="B251:C251"/>
    <mergeCell ref="F251:I251"/>
    <mergeCell ref="A253:A254"/>
    <mergeCell ref="B253:C253"/>
    <mergeCell ref="D253:D254"/>
    <mergeCell ref="E253:E254"/>
    <mergeCell ref="F253:I254"/>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84:I284"/>
    <mergeCell ref="F285:I285"/>
    <mergeCell ref="B286:C286"/>
    <mergeCell ref="F286:I286"/>
    <mergeCell ref="F278:I278"/>
    <mergeCell ref="F279:I279"/>
    <mergeCell ref="F280:I280"/>
    <mergeCell ref="F281:I281"/>
    <mergeCell ref="F282:I282"/>
    <mergeCell ref="F283:I283"/>
  </mergeCells>
  <phoneticPr fontId="2"/>
  <conditionalFormatting sqref="A11:J40">
    <cfRule type="expression" dxfId="359" priority="5">
      <formula>OR(EDATE($A$10,1)-1&lt;$A11,DATEVALUE("2026/3/31")&lt;$A11)</formula>
    </cfRule>
  </conditionalFormatting>
  <conditionalFormatting sqref="A46:J75">
    <cfRule type="expression" dxfId="358" priority="7">
      <formula>OR(EDATE($A$45,1)-1&lt;$A46,DATEVALUE("2026/3/31")&lt;$A46)</formula>
    </cfRule>
  </conditionalFormatting>
  <conditionalFormatting sqref="A81:J110">
    <cfRule type="expression" dxfId="357" priority="9">
      <formula>OR(EDATE($A$80,1)-1&lt;$A81,DATEVALUE("2026/3/31")&lt;$A81)</formula>
    </cfRule>
  </conditionalFormatting>
  <conditionalFormatting sqref="A116:J145">
    <cfRule type="expression" dxfId="356" priority="14">
      <formula>OR(EDATE($A$115,1)-1&lt;$A116,DATEVALUE("2026/3/31")&lt;$A116)</formula>
    </cfRule>
  </conditionalFormatting>
  <conditionalFormatting sqref="A151:J180">
    <cfRule type="expression" dxfId="355" priority="16">
      <formula>OR(EDATE($A$150,1)-1&lt;$A151,DATEVALUE("2026/3/31")&lt;$A151)</formula>
    </cfRule>
  </conditionalFormatting>
  <conditionalFormatting sqref="A186:J215">
    <cfRule type="expression" dxfId="354" priority="18">
      <formula>OR(EDATE($A$185,1)-1&lt;$A186,DATEVALUE("2026/3/31")&lt;$A186)</formula>
    </cfRule>
  </conditionalFormatting>
  <conditionalFormatting sqref="A221:J250">
    <cfRule type="expression" dxfId="353" priority="24">
      <formula>OR(EDATE($A$220,1)-1&lt;$A221,DATEVALUE("2026/3/31")&lt;$A221)</formula>
    </cfRule>
  </conditionalFormatting>
  <conditionalFormatting sqref="A256:J285">
    <cfRule type="expression" dxfId="352" priority="1">
      <formula>OR(EDATE($A$255,1)-1&lt;$A256,DATEVALUE("2026/3/31")&lt;$A256)</formula>
    </cfRule>
  </conditionalFormatting>
  <conditionalFormatting sqref="B4:E5">
    <cfRule type="expression" dxfId="351" priority="3">
      <formula>IF(LEN(B4)&lt;1,TRUE,FALSE)</formula>
    </cfRule>
  </conditionalFormatting>
  <dataValidations count="1">
    <dataValidation type="time" operator="greaterThanOrEqual" allowBlank="1" showInputMessage="1" showErrorMessage="1" sqref="B45:E76 B80:E111 B115:E146 B220:E251 B150:E181 B10:E41 B185:E216 B255:E286" xr:uid="{41C422CD-CE86-4811-B254-F9ADFADE5281}">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18552-E088-45E8-8CF4-5D8AAF82BBB1}">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業務日誌2</v>
      </c>
      <c r="B1" s="3"/>
      <c r="C1" s="3"/>
      <c r="D1" s="3"/>
      <c r="E1" s="3"/>
      <c r="F1" s="3"/>
      <c r="G1" s="3"/>
      <c r="H1" s="3"/>
      <c r="I1" s="3"/>
      <c r="J1" s="3"/>
      <c r="K1" s="114" t="str" cm="1">
        <f t="array" aca="1" ref="K1" ca="1">"各月内訳表!$E" &amp; 5+ 15*(RIGHT(CELL("filename", A1),M1)-1)</f>
        <v>各月内訳表!$E20</v>
      </c>
      <c r="L1" s="114" t="str" cm="1">
        <f t="array" aca="1" ref="L1" ca="1">"各月内訳表!$G" &amp; 7+ 15*(RIGHT(CELL("filename", A1),M1)-1)</f>
        <v>各月内訳表!$G22</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50" priority="3">
      <formula>OR(EDATE($A$10,1)-1&lt;$A11,DATEVALUE("2026/3/31")&lt;$A11)</formula>
    </cfRule>
  </conditionalFormatting>
  <conditionalFormatting sqref="A46:J75">
    <cfRule type="expression" dxfId="349" priority="4">
      <formula>OR(EDATE($A$45,1)-1&lt;$A46,DATEVALUE("2026/3/31")&lt;$A46)</formula>
    </cfRule>
  </conditionalFormatting>
  <conditionalFormatting sqref="A81:J110">
    <cfRule type="expression" dxfId="348" priority="5">
      <formula>OR(EDATE($A$80,1)-1&lt;$A81,DATEVALUE("2026/3/31")&lt;$A81)</formula>
    </cfRule>
  </conditionalFormatting>
  <conditionalFormatting sqref="A116:J145">
    <cfRule type="expression" dxfId="347" priority="6">
      <formula>OR(EDATE($A$115,1)-1&lt;$A116,DATEVALUE("2026/3/31")&lt;$A116)</formula>
    </cfRule>
  </conditionalFormatting>
  <conditionalFormatting sqref="A151:J180">
    <cfRule type="expression" dxfId="346" priority="7">
      <formula>OR(EDATE($A$150,1)-1&lt;$A151,DATEVALUE("2026/3/31")&lt;$A151)</formula>
    </cfRule>
  </conditionalFormatting>
  <conditionalFormatting sqref="A186:J215">
    <cfRule type="expression" dxfId="345" priority="8">
      <formula>OR(EDATE($A$185,1)-1&lt;$A186,DATEVALUE("2026/3/31")&lt;$A186)</formula>
    </cfRule>
  </conditionalFormatting>
  <conditionalFormatting sqref="A221:J250">
    <cfRule type="expression" dxfId="344" priority="9">
      <formula>OR(EDATE($A$220,1)-1&lt;$A221,DATEVALUE("2026/3/31")&lt;$A221)</formula>
    </cfRule>
  </conditionalFormatting>
  <conditionalFormatting sqref="A256:J285">
    <cfRule type="expression" dxfId="343" priority="1">
      <formula>OR(EDATE($A$255,1)-1&lt;$A256,DATEVALUE("2026/3/31")&lt;$A256)</formula>
    </cfRule>
  </conditionalFormatting>
  <conditionalFormatting sqref="B4:E5">
    <cfRule type="expression" dxfId="342" priority="2">
      <formula>IF(LEN(B4)&lt;1,TRUE,FALSE)</formula>
    </cfRule>
  </conditionalFormatting>
  <dataValidations count="1">
    <dataValidation type="time" operator="greaterThanOrEqual" allowBlank="1" showInputMessage="1" showErrorMessage="1" sqref="B45:E76 B80:E111 B115:E146 B220:E251 B150:E181 B10:E41 B185:E216 B255:E286" xr:uid="{4147B9B2-7E41-4150-A740-A82553594420}">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3F442-C999-413B-9D15-1EE3D216E9AE}">
  <sheetPr>
    <tabColor rgb="FF66CCFF"/>
    <pageSetUpPr fitToPage="1"/>
  </sheetPr>
  <dimension ref="A1:M286"/>
  <sheetViews>
    <sheetView view="pageBreakPreview" zoomScaleNormal="115" zoomScaleSheetLayoutView="100" workbookViewId="0">
      <selection activeCell="H5" sqref="H5"/>
    </sheetView>
  </sheetViews>
  <sheetFormatPr defaultColWidth="8.75" defaultRowHeight="14.25"/>
  <cols>
    <col min="1" max="1" width="10.75" style="1" customWidth="1"/>
    <col min="2" max="5" width="7.125" style="1" customWidth="1"/>
    <col min="6" max="9" width="15.125" style="1" customWidth="1"/>
    <col min="10" max="10" width="20" style="1" customWidth="1"/>
    <col min="11" max="12" width="8.75" style="114" hidden="1" customWidth="1"/>
    <col min="13" max="13" width="11.125" style="101" hidden="1" customWidth="1"/>
    <col min="14" max="16384" width="8.75" style="1"/>
  </cols>
  <sheetData>
    <row r="1" spans="1:13" ht="16.5">
      <c r="A1" s="2" t="str" cm="1">
        <f t="array" aca="1" ref="A1" ca="1">"業務日誌" &amp; RIGHT(CELL("filename", A1),M1)</f>
        <v>業務日誌3</v>
      </c>
      <c r="B1" s="3"/>
      <c r="C1" s="3"/>
      <c r="D1" s="3"/>
      <c r="E1" s="3"/>
      <c r="F1" s="3"/>
      <c r="G1" s="3"/>
      <c r="H1" s="3"/>
      <c r="I1" s="3"/>
      <c r="J1" s="3"/>
      <c r="K1" s="114" t="str" cm="1">
        <f t="array" aca="1" ref="K1" ca="1">"各月内訳表!$E" &amp; 5+ 15*(RIGHT(CELL("filename", A1),M1)-1)</f>
        <v>各月内訳表!$E35</v>
      </c>
      <c r="L1" s="114" t="str" cm="1">
        <f t="array" aca="1" ref="L1" ca="1">"各月内訳表!$G" &amp; 7+ 15*(RIGHT(CELL("filename", A1),M1)-1)</f>
        <v>各月内訳表!$G37</v>
      </c>
      <c r="M1" s="101" cm="1">
        <f t="array" aca="1" ref="M1" ca="1">LEN(CELL("filename",A1))-FIND("日誌",CELL("filename",A1))-1</f>
        <v>1</v>
      </c>
    </row>
    <row r="2" spans="1:13" ht="16.899999999999999" customHeight="1">
      <c r="E2" s="102"/>
      <c r="I2" s="16" t="s">
        <v>13</v>
      </c>
      <c r="J2" s="103" t="str">
        <f>各月内訳表!$M$3</f>
        <v/>
      </c>
    </row>
    <row r="3" spans="1:13" ht="6" customHeight="1">
      <c r="E3" s="102"/>
      <c r="I3" s="16"/>
      <c r="J3" s="103"/>
    </row>
    <row r="4" spans="1:13">
      <c r="A4" s="104" t="s">
        <v>12</v>
      </c>
      <c r="B4" s="192" t="str">
        <f>IF(入力ボックス!$C$4="","",入力ボックス!$C$4)</f>
        <v/>
      </c>
      <c r="C4" s="192"/>
      <c r="D4" s="192"/>
      <c r="E4" s="192"/>
      <c r="G4" s="104" t="s">
        <v>71</v>
      </c>
      <c r="H4" s="199"/>
      <c r="I4" s="199"/>
      <c r="J4" s="199"/>
    </row>
    <row r="5" spans="1:13">
      <c r="A5" s="104" t="s">
        <v>23</v>
      </c>
      <c r="B5" s="192" t="str" cm="1">
        <f t="array" aca="1" ref="B5" ca="1">IF(INDIRECT(K1)="","",INDIRECT(K1))</f>
        <v/>
      </c>
      <c r="C5" s="192"/>
      <c r="D5" s="192"/>
      <c r="E5" s="192"/>
      <c r="G5" s="105" t="s">
        <v>72</v>
      </c>
    </row>
    <row r="6" spans="1:13" ht="18.75">
      <c r="J6" s="106" t="str">
        <f ca="1">HYPERLINK("#"&amp;K1,"各月内訳表へ")</f>
        <v>各月内訳表へ</v>
      </c>
    </row>
    <row r="8" spans="1:13" ht="27" customHeight="1">
      <c r="A8" s="179" t="s">
        <v>24</v>
      </c>
      <c r="B8" s="190" t="s">
        <v>67</v>
      </c>
      <c r="C8" s="191"/>
      <c r="D8" s="181" t="s">
        <v>25</v>
      </c>
      <c r="E8" s="181" t="s">
        <v>26</v>
      </c>
      <c r="F8" s="193" t="s">
        <v>118</v>
      </c>
      <c r="G8" s="194"/>
      <c r="H8" s="194"/>
      <c r="I8" s="195"/>
      <c r="J8" s="186" t="s">
        <v>77</v>
      </c>
    </row>
    <row r="9" spans="1:13">
      <c r="A9" s="179"/>
      <c r="B9" s="107" t="s">
        <v>27</v>
      </c>
      <c r="C9" s="108" t="s">
        <v>28</v>
      </c>
      <c r="D9" s="181"/>
      <c r="E9" s="181"/>
      <c r="F9" s="196"/>
      <c r="G9" s="197"/>
      <c r="H9" s="197"/>
      <c r="I9" s="198"/>
      <c r="J9" s="187"/>
    </row>
    <row r="10" spans="1:13">
      <c r="A10" s="109" cm="1">
        <f t="array" aca="1" ref="A10" ca="1">DATE("2025","8",IFERROR(INDIRECT(L1),"1"))</f>
        <v>45870</v>
      </c>
      <c r="B10" s="17"/>
      <c r="C10" s="18"/>
      <c r="D10" s="19"/>
      <c r="E10" s="110" t="str">
        <f>IF($B10="","",$C10-$B10-$D10)</f>
        <v/>
      </c>
      <c r="F10" s="182"/>
      <c r="G10" s="182"/>
      <c r="H10" s="182"/>
      <c r="I10" s="182"/>
      <c r="J10" s="20"/>
      <c r="M10" s="115"/>
    </row>
    <row r="11" spans="1:13">
      <c r="A11" s="109">
        <f ca="1">A10+1</f>
        <v>45871</v>
      </c>
      <c r="B11" s="17"/>
      <c r="C11" s="18"/>
      <c r="D11" s="19"/>
      <c r="E11" s="110" t="str">
        <f t="shared" ref="E11:E40" si="0">IF($B11="","",$C11-$B11-$D11)</f>
        <v/>
      </c>
      <c r="F11" s="182"/>
      <c r="G11" s="182"/>
      <c r="H11" s="182"/>
      <c r="I11" s="182"/>
      <c r="J11" s="20"/>
    </row>
    <row r="12" spans="1:13">
      <c r="A12" s="109">
        <f t="shared" ref="A12:A40" ca="1" si="1">A11+1</f>
        <v>45872</v>
      </c>
      <c r="B12" s="17"/>
      <c r="C12" s="18"/>
      <c r="D12" s="19"/>
      <c r="E12" s="110" t="str">
        <f t="shared" si="0"/>
        <v/>
      </c>
      <c r="F12" s="182"/>
      <c r="G12" s="182"/>
      <c r="H12" s="182"/>
      <c r="I12" s="182"/>
      <c r="J12" s="20"/>
    </row>
    <row r="13" spans="1:13">
      <c r="A13" s="109">
        <f t="shared" ca="1" si="1"/>
        <v>45873</v>
      </c>
      <c r="B13" s="17"/>
      <c r="C13" s="18"/>
      <c r="D13" s="19"/>
      <c r="E13" s="110" t="str">
        <f t="shared" si="0"/>
        <v/>
      </c>
      <c r="F13" s="182"/>
      <c r="G13" s="182"/>
      <c r="H13" s="182"/>
      <c r="I13" s="182"/>
      <c r="J13" s="20"/>
    </row>
    <row r="14" spans="1:13">
      <c r="A14" s="109">
        <f t="shared" ca="1" si="1"/>
        <v>45874</v>
      </c>
      <c r="B14" s="17"/>
      <c r="C14" s="18"/>
      <c r="D14" s="19"/>
      <c r="E14" s="110" t="str">
        <f t="shared" si="0"/>
        <v/>
      </c>
      <c r="F14" s="182"/>
      <c r="G14" s="182"/>
      <c r="H14" s="182"/>
      <c r="I14" s="182"/>
      <c r="J14" s="20"/>
    </row>
    <row r="15" spans="1:13">
      <c r="A15" s="109">
        <f t="shared" ca="1" si="1"/>
        <v>45875</v>
      </c>
      <c r="B15" s="17"/>
      <c r="C15" s="18"/>
      <c r="D15" s="19"/>
      <c r="E15" s="110" t="str">
        <f t="shared" si="0"/>
        <v/>
      </c>
      <c r="F15" s="182"/>
      <c r="G15" s="182"/>
      <c r="H15" s="182"/>
      <c r="I15" s="182"/>
      <c r="J15" s="20"/>
    </row>
    <row r="16" spans="1:13">
      <c r="A16" s="109">
        <f t="shared" ca="1" si="1"/>
        <v>45876</v>
      </c>
      <c r="B16" s="17"/>
      <c r="C16" s="18"/>
      <c r="D16" s="19"/>
      <c r="E16" s="110" t="str">
        <f t="shared" si="0"/>
        <v/>
      </c>
      <c r="F16" s="182"/>
      <c r="G16" s="182"/>
      <c r="H16" s="182"/>
      <c r="I16" s="182"/>
      <c r="J16" s="20"/>
    </row>
    <row r="17" spans="1:10">
      <c r="A17" s="109">
        <f t="shared" ca="1" si="1"/>
        <v>45877</v>
      </c>
      <c r="B17" s="17"/>
      <c r="C17" s="18"/>
      <c r="D17" s="19"/>
      <c r="E17" s="110" t="str">
        <f t="shared" si="0"/>
        <v/>
      </c>
      <c r="F17" s="182"/>
      <c r="G17" s="182"/>
      <c r="H17" s="182"/>
      <c r="I17" s="182"/>
      <c r="J17" s="20"/>
    </row>
    <row r="18" spans="1:10">
      <c r="A18" s="109">
        <f t="shared" ca="1" si="1"/>
        <v>45878</v>
      </c>
      <c r="B18" s="17"/>
      <c r="C18" s="18"/>
      <c r="D18" s="19"/>
      <c r="E18" s="110" t="str">
        <f t="shared" si="0"/>
        <v/>
      </c>
      <c r="F18" s="182"/>
      <c r="G18" s="182"/>
      <c r="H18" s="182"/>
      <c r="I18" s="182"/>
      <c r="J18" s="20"/>
    </row>
    <row r="19" spans="1:10">
      <c r="A19" s="109">
        <f t="shared" ca="1" si="1"/>
        <v>45879</v>
      </c>
      <c r="B19" s="17"/>
      <c r="C19" s="18"/>
      <c r="D19" s="19"/>
      <c r="E19" s="110" t="str">
        <f t="shared" si="0"/>
        <v/>
      </c>
      <c r="F19" s="182"/>
      <c r="G19" s="182"/>
      <c r="H19" s="182"/>
      <c r="I19" s="182"/>
      <c r="J19" s="20"/>
    </row>
    <row r="20" spans="1:10">
      <c r="A20" s="109">
        <f t="shared" ca="1" si="1"/>
        <v>45880</v>
      </c>
      <c r="B20" s="17"/>
      <c r="C20" s="18"/>
      <c r="D20" s="19"/>
      <c r="E20" s="110" t="str">
        <f t="shared" si="0"/>
        <v/>
      </c>
      <c r="F20" s="182"/>
      <c r="G20" s="182"/>
      <c r="H20" s="182"/>
      <c r="I20" s="182"/>
      <c r="J20" s="20"/>
    </row>
    <row r="21" spans="1:10">
      <c r="A21" s="109">
        <f t="shared" ca="1" si="1"/>
        <v>45881</v>
      </c>
      <c r="B21" s="17"/>
      <c r="C21" s="18"/>
      <c r="D21" s="19"/>
      <c r="E21" s="110" t="str">
        <f t="shared" si="0"/>
        <v/>
      </c>
      <c r="F21" s="182"/>
      <c r="G21" s="182"/>
      <c r="H21" s="182"/>
      <c r="I21" s="182"/>
      <c r="J21" s="20"/>
    </row>
    <row r="22" spans="1:10">
      <c r="A22" s="109">
        <f t="shared" ca="1" si="1"/>
        <v>45882</v>
      </c>
      <c r="B22" s="17"/>
      <c r="C22" s="18"/>
      <c r="D22" s="19"/>
      <c r="E22" s="110" t="str">
        <f t="shared" si="0"/>
        <v/>
      </c>
      <c r="F22" s="182"/>
      <c r="G22" s="182"/>
      <c r="H22" s="182"/>
      <c r="I22" s="182"/>
      <c r="J22" s="20"/>
    </row>
    <row r="23" spans="1:10">
      <c r="A23" s="109">
        <f t="shared" ca="1" si="1"/>
        <v>45883</v>
      </c>
      <c r="B23" s="17"/>
      <c r="C23" s="18"/>
      <c r="D23" s="19"/>
      <c r="E23" s="110" t="str">
        <f t="shared" si="0"/>
        <v/>
      </c>
      <c r="F23" s="182"/>
      <c r="G23" s="182"/>
      <c r="H23" s="182"/>
      <c r="I23" s="182"/>
      <c r="J23" s="20"/>
    </row>
    <row r="24" spans="1:10">
      <c r="A24" s="109">
        <f t="shared" ca="1" si="1"/>
        <v>45884</v>
      </c>
      <c r="B24" s="17"/>
      <c r="C24" s="18"/>
      <c r="D24" s="19"/>
      <c r="E24" s="110" t="str">
        <f t="shared" si="0"/>
        <v/>
      </c>
      <c r="F24" s="182"/>
      <c r="G24" s="182"/>
      <c r="H24" s="182"/>
      <c r="I24" s="182"/>
      <c r="J24" s="20"/>
    </row>
    <row r="25" spans="1:10">
      <c r="A25" s="109">
        <f t="shared" ca="1" si="1"/>
        <v>45885</v>
      </c>
      <c r="B25" s="17"/>
      <c r="C25" s="18"/>
      <c r="D25" s="19"/>
      <c r="E25" s="110" t="str">
        <f t="shared" si="0"/>
        <v/>
      </c>
      <c r="F25" s="182"/>
      <c r="G25" s="182"/>
      <c r="H25" s="182"/>
      <c r="I25" s="182"/>
      <c r="J25" s="20"/>
    </row>
    <row r="26" spans="1:10">
      <c r="A26" s="109">
        <f t="shared" ca="1" si="1"/>
        <v>45886</v>
      </c>
      <c r="B26" s="17"/>
      <c r="C26" s="18"/>
      <c r="D26" s="19"/>
      <c r="E26" s="110" t="str">
        <f t="shared" si="0"/>
        <v/>
      </c>
      <c r="F26" s="182"/>
      <c r="G26" s="182"/>
      <c r="H26" s="182"/>
      <c r="I26" s="182"/>
      <c r="J26" s="20"/>
    </row>
    <row r="27" spans="1:10">
      <c r="A27" s="109">
        <f t="shared" ca="1" si="1"/>
        <v>45887</v>
      </c>
      <c r="B27" s="17"/>
      <c r="C27" s="18"/>
      <c r="D27" s="19"/>
      <c r="E27" s="110" t="str">
        <f t="shared" si="0"/>
        <v/>
      </c>
      <c r="F27" s="182"/>
      <c r="G27" s="182"/>
      <c r="H27" s="182"/>
      <c r="I27" s="182"/>
      <c r="J27" s="20"/>
    </row>
    <row r="28" spans="1:10">
      <c r="A28" s="109">
        <f t="shared" ca="1" si="1"/>
        <v>45888</v>
      </c>
      <c r="B28" s="17"/>
      <c r="C28" s="18"/>
      <c r="D28" s="19"/>
      <c r="E28" s="110" t="str">
        <f t="shared" si="0"/>
        <v/>
      </c>
      <c r="F28" s="182"/>
      <c r="G28" s="182"/>
      <c r="H28" s="182"/>
      <c r="I28" s="182"/>
      <c r="J28" s="20"/>
    </row>
    <row r="29" spans="1:10">
      <c r="A29" s="109">
        <f t="shared" ca="1" si="1"/>
        <v>45889</v>
      </c>
      <c r="B29" s="17"/>
      <c r="C29" s="18"/>
      <c r="D29" s="19"/>
      <c r="E29" s="110" t="str">
        <f t="shared" si="0"/>
        <v/>
      </c>
      <c r="F29" s="182"/>
      <c r="G29" s="182"/>
      <c r="H29" s="182"/>
      <c r="I29" s="182"/>
      <c r="J29" s="20"/>
    </row>
    <row r="30" spans="1:10">
      <c r="A30" s="109">
        <f t="shared" ca="1" si="1"/>
        <v>45890</v>
      </c>
      <c r="B30" s="17"/>
      <c r="C30" s="18"/>
      <c r="D30" s="19"/>
      <c r="E30" s="110" t="str">
        <f t="shared" si="0"/>
        <v/>
      </c>
      <c r="F30" s="182"/>
      <c r="G30" s="182"/>
      <c r="H30" s="182"/>
      <c r="I30" s="182"/>
      <c r="J30" s="20"/>
    </row>
    <row r="31" spans="1:10">
      <c r="A31" s="109">
        <f t="shared" ca="1" si="1"/>
        <v>45891</v>
      </c>
      <c r="B31" s="17"/>
      <c r="C31" s="18"/>
      <c r="D31" s="19"/>
      <c r="E31" s="110" t="str">
        <f t="shared" si="0"/>
        <v/>
      </c>
      <c r="F31" s="182"/>
      <c r="G31" s="182"/>
      <c r="H31" s="182"/>
      <c r="I31" s="182"/>
      <c r="J31" s="20"/>
    </row>
    <row r="32" spans="1:10">
      <c r="A32" s="109">
        <f t="shared" ca="1" si="1"/>
        <v>45892</v>
      </c>
      <c r="B32" s="17"/>
      <c r="C32" s="18"/>
      <c r="D32" s="19"/>
      <c r="E32" s="110" t="str">
        <f t="shared" si="0"/>
        <v/>
      </c>
      <c r="F32" s="182"/>
      <c r="G32" s="182"/>
      <c r="H32" s="182"/>
      <c r="I32" s="182"/>
      <c r="J32" s="20"/>
    </row>
    <row r="33" spans="1:13">
      <c r="A33" s="109">
        <f t="shared" ca="1" si="1"/>
        <v>45893</v>
      </c>
      <c r="B33" s="17"/>
      <c r="C33" s="18"/>
      <c r="D33" s="19"/>
      <c r="E33" s="110" t="str">
        <f t="shared" si="0"/>
        <v/>
      </c>
      <c r="F33" s="182"/>
      <c r="G33" s="182"/>
      <c r="H33" s="182"/>
      <c r="I33" s="182"/>
      <c r="J33" s="20"/>
    </row>
    <row r="34" spans="1:13">
      <c r="A34" s="109">
        <f t="shared" ca="1" si="1"/>
        <v>45894</v>
      </c>
      <c r="B34" s="17"/>
      <c r="C34" s="18"/>
      <c r="D34" s="19"/>
      <c r="E34" s="110" t="str">
        <f t="shared" si="0"/>
        <v/>
      </c>
      <c r="F34" s="182"/>
      <c r="G34" s="182"/>
      <c r="H34" s="182"/>
      <c r="I34" s="182"/>
      <c r="J34" s="20"/>
    </row>
    <row r="35" spans="1:13">
      <c r="A35" s="109">
        <f t="shared" ca="1" si="1"/>
        <v>45895</v>
      </c>
      <c r="B35" s="17"/>
      <c r="C35" s="18"/>
      <c r="D35" s="19"/>
      <c r="E35" s="110" t="str">
        <f t="shared" si="0"/>
        <v/>
      </c>
      <c r="F35" s="182"/>
      <c r="G35" s="182"/>
      <c r="H35" s="182"/>
      <c r="I35" s="182"/>
      <c r="J35" s="20"/>
    </row>
    <row r="36" spans="1:13">
      <c r="A36" s="109">
        <f t="shared" ca="1" si="1"/>
        <v>45896</v>
      </c>
      <c r="B36" s="17"/>
      <c r="C36" s="18"/>
      <c r="D36" s="19"/>
      <c r="E36" s="110" t="str">
        <f t="shared" si="0"/>
        <v/>
      </c>
      <c r="F36" s="182"/>
      <c r="G36" s="182"/>
      <c r="H36" s="182"/>
      <c r="I36" s="182"/>
      <c r="J36" s="20"/>
    </row>
    <row r="37" spans="1:13">
      <c r="A37" s="109">
        <f t="shared" ca="1" si="1"/>
        <v>45897</v>
      </c>
      <c r="B37" s="17"/>
      <c r="C37" s="18"/>
      <c r="D37" s="19"/>
      <c r="E37" s="110" t="str">
        <f t="shared" si="0"/>
        <v/>
      </c>
      <c r="F37" s="182"/>
      <c r="G37" s="182"/>
      <c r="H37" s="182"/>
      <c r="I37" s="182"/>
      <c r="J37" s="20"/>
    </row>
    <row r="38" spans="1:13">
      <c r="A38" s="109">
        <f t="shared" ca="1" si="1"/>
        <v>45898</v>
      </c>
      <c r="B38" s="17"/>
      <c r="C38" s="18"/>
      <c r="D38" s="19"/>
      <c r="E38" s="110" t="str">
        <f t="shared" si="0"/>
        <v/>
      </c>
      <c r="F38" s="182"/>
      <c r="G38" s="182"/>
      <c r="H38" s="182"/>
      <c r="I38" s="182"/>
      <c r="J38" s="20"/>
    </row>
    <row r="39" spans="1:13">
      <c r="A39" s="109">
        <f t="shared" ca="1" si="1"/>
        <v>45899</v>
      </c>
      <c r="B39" s="17"/>
      <c r="C39" s="18"/>
      <c r="D39" s="19"/>
      <c r="E39" s="110" t="str">
        <f t="shared" si="0"/>
        <v/>
      </c>
      <c r="F39" s="182"/>
      <c r="G39" s="182"/>
      <c r="H39" s="182"/>
      <c r="I39" s="182"/>
      <c r="J39" s="20"/>
    </row>
    <row r="40" spans="1:13">
      <c r="A40" s="109">
        <f t="shared" ca="1" si="1"/>
        <v>45900</v>
      </c>
      <c r="B40" s="17"/>
      <c r="C40" s="18"/>
      <c r="D40" s="19"/>
      <c r="E40" s="110" t="str">
        <f t="shared" si="0"/>
        <v/>
      </c>
      <c r="F40" s="182"/>
      <c r="G40" s="182"/>
      <c r="H40" s="182"/>
      <c r="I40" s="182"/>
      <c r="J40" s="20"/>
    </row>
    <row r="41" spans="1:13">
      <c r="A41" s="5" t="s">
        <v>11</v>
      </c>
      <c r="B41" s="183"/>
      <c r="C41" s="184"/>
      <c r="D41" s="110" t="str">
        <f>IF(SUM($D10:$D40)=0,"",SUM($D10:$D40))</f>
        <v/>
      </c>
      <c r="E41" s="110" t="str">
        <f>IF(SUM($E10:$E40)=0,"",SUM($E10:$E40))</f>
        <v/>
      </c>
      <c r="F41" s="185"/>
      <c r="G41" s="185"/>
      <c r="H41" s="185"/>
      <c r="I41" s="185"/>
      <c r="J41" s="72"/>
    </row>
    <row r="43" spans="1:13" ht="27" customHeight="1">
      <c r="A43" s="179" t="s">
        <v>24</v>
      </c>
      <c r="B43" s="190" t="s">
        <v>67</v>
      </c>
      <c r="C43" s="191"/>
      <c r="D43" s="181" t="s">
        <v>25</v>
      </c>
      <c r="E43" s="181" t="s">
        <v>26</v>
      </c>
      <c r="F43" s="181" t="s">
        <v>119</v>
      </c>
      <c r="G43" s="179"/>
      <c r="H43" s="179"/>
      <c r="I43" s="179"/>
      <c r="J43" s="186" t="s">
        <v>77</v>
      </c>
    </row>
    <row r="44" spans="1:13">
      <c r="A44" s="179"/>
      <c r="B44" s="107" t="s">
        <v>27</v>
      </c>
      <c r="C44" s="108" t="s">
        <v>28</v>
      </c>
      <c r="D44" s="181"/>
      <c r="E44" s="181"/>
      <c r="F44" s="179"/>
      <c r="G44" s="179"/>
      <c r="H44" s="179"/>
      <c r="I44" s="179"/>
      <c r="J44" s="187"/>
    </row>
    <row r="45" spans="1:13">
      <c r="A45" s="109" cm="1">
        <f t="array" aca="1" ref="A45" ca="1">DATE("2025","8"+1,IFERROR(INDIRECT(L1),"1"))</f>
        <v>45901</v>
      </c>
      <c r="B45" s="17"/>
      <c r="C45" s="18"/>
      <c r="D45" s="19"/>
      <c r="E45" s="110" t="str">
        <f>IF($B45="","",$C45-$B45-$D45)</f>
        <v/>
      </c>
      <c r="F45" s="182"/>
      <c r="G45" s="182"/>
      <c r="H45" s="182"/>
      <c r="I45" s="182"/>
      <c r="J45" s="20"/>
      <c r="M45" s="115"/>
    </row>
    <row r="46" spans="1:13">
      <c r="A46" s="109">
        <f ca="1">A45+1</f>
        <v>45902</v>
      </c>
      <c r="B46" s="17"/>
      <c r="C46" s="18"/>
      <c r="D46" s="19"/>
      <c r="E46" s="110" t="str">
        <f t="shared" ref="E46:E75" si="2">IF($B46="","",$C46-$B46-$D46)</f>
        <v/>
      </c>
      <c r="F46" s="182"/>
      <c r="G46" s="182"/>
      <c r="H46" s="182"/>
      <c r="I46" s="182"/>
      <c r="J46" s="20"/>
    </row>
    <row r="47" spans="1:13">
      <c r="A47" s="109">
        <f t="shared" ref="A47:A75" ca="1" si="3">A46+1</f>
        <v>45903</v>
      </c>
      <c r="B47" s="17"/>
      <c r="C47" s="18"/>
      <c r="D47" s="19"/>
      <c r="E47" s="110" t="str">
        <f t="shared" si="2"/>
        <v/>
      </c>
      <c r="F47" s="182"/>
      <c r="G47" s="182"/>
      <c r="H47" s="182"/>
      <c r="I47" s="182"/>
      <c r="J47" s="20"/>
    </row>
    <row r="48" spans="1:13">
      <c r="A48" s="109">
        <f t="shared" ca="1" si="3"/>
        <v>45904</v>
      </c>
      <c r="B48" s="17"/>
      <c r="C48" s="18"/>
      <c r="D48" s="19"/>
      <c r="E48" s="110" t="str">
        <f t="shared" si="2"/>
        <v/>
      </c>
      <c r="F48" s="182"/>
      <c r="G48" s="182"/>
      <c r="H48" s="182"/>
      <c r="I48" s="182"/>
      <c r="J48" s="20"/>
    </row>
    <row r="49" spans="1:10">
      <c r="A49" s="109">
        <f t="shared" ca="1" si="3"/>
        <v>45905</v>
      </c>
      <c r="B49" s="17"/>
      <c r="C49" s="18"/>
      <c r="D49" s="19"/>
      <c r="E49" s="110" t="str">
        <f t="shared" si="2"/>
        <v/>
      </c>
      <c r="F49" s="182"/>
      <c r="G49" s="182"/>
      <c r="H49" s="182"/>
      <c r="I49" s="182"/>
      <c r="J49" s="20"/>
    </row>
    <row r="50" spans="1:10">
      <c r="A50" s="109">
        <f t="shared" ca="1" si="3"/>
        <v>45906</v>
      </c>
      <c r="B50" s="17"/>
      <c r="C50" s="18"/>
      <c r="D50" s="19"/>
      <c r="E50" s="110" t="str">
        <f t="shared" si="2"/>
        <v/>
      </c>
      <c r="F50" s="182"/>
      <c r="G50" s="182"/>
      <c r="H50" s="182"/>
      <c r="I50" s="182"/>
      <c r="J50" s="20"/>
    </row>
    <row r="51" spans="1:10">
      <c r="A51" s="109">
        <f t="shared" ca="1" si="3"/>
        <v>45907</v>
      </c>
      <c r="B51" s="17"/>
      <c r="C51" s="18"/>
      <c r="D51" s="19"/>
      <c r="E51" s="110" t="str">
        <f t="shared" si="2"/>
        <v/>
      </c>
      <c r="F51" s="182"/>
      <c r="G51" s="182"/>
      <c r="H51" s="182"/>
      <c r="I51" s="182"/>
      <c r="J51" s="20"/>
    </row>
    <row r="52" spans="1:10">
      <c r="A52" s="109">
        <f t="shared" ca="1" si="3"/>
        <v>45908</v>
      </c>
      <c r="B52" s="17"/>
      <c r="C52" s="18"/>
      <c r="D52" s="19"/>
      <c r="E52" s="110" t="str">
        <f t="shared" si="2"/>
        <v/>
      </c>
      <c r="F52" s="182"/>
      <c r="G52" s="182"/>
      <c r="H52" s="182"/>
      <c r="I52" s="182"/>
      <c r="J52" s="20"/>
    </row>
    <row r="53" spans="1:10">
      <c r="A53" s="109">
        <f t="shared" ca="1" si="3"/>
        <v>45909</v>
      </c>
      <c r="B53" s="17"/>
      <c r="C53" s="18"/>
      <c r="D53" s="19"/>
      <c r="E53" s="110" t="str">
        <f t="shared" si="2"/>
        <v/>
      </c>
      <c r="F53" s="182"/>
      <c r="G53" s="182"/>
      <c r="H53" s="182"/>
      <c r="I53" s="182"/>
      <c r="J53" s="20"/>
    </row>
    <row r="54" spans="1:10">
      <c r="A54" s="109">
        <f t="shared" ca="1" si="3"/>
        <v>45910</v>
      </c>
      <c r="B54" s="17"/>
      <c r="C54" s="18"/>
      <c r="D54" s="19"/>
      <c r="E54" s="110" t="str">
        <f t="shared" si="2"/>
        <v/>
      </c>
      <c r="F54" s="182"/>
      <c r="G54" s="182"/>
      <c r="H54" s="182"/>
      <c r="I54" s="182"/>
      <c r="J54" s="20"/>
    </row>
    <row r="55" spans="1:10">
      <c r="A55" s="109">
        <f t="shared" ca="1" si="3"/>
        <v>45911</v>
      </c>
      <c r="B55" s="17"/>
      <c r="C55" s="18"/>
      <c r="D55" s="19"/>
      <c r="E55" s="110" t="str">
        <f t="shared" si="2"/>
        <v/>
      </c>
      <c r="F55" s="182"/>
      <c r="G55" s="182"/>
      <c r="H55" s="182"/>
      <c r="I55" s="182"/>
      <c r="J55" s="20"/>
    </row>
    <row r="56" spans="1:10">
      <c r="A56" s="109">
        <f t="shared" ca="1" si="3"/>
        <v>45912</v>
      </c>
      <c r="B56" s="17"/>
      <c r="C56" s="18"/>
      <c r="D56" s="19"/>
      <c r="E56" s="110" t="str">
        <f t="shared" si="2"/>
        <v/>
      </c>
      <c r="F56" s="182"/>
      <c r="G56" s="182"/>
      <c r="H56" s="182"/>
      <c r="I56" s="182"/>
      <c r="J56" s="20"/>
    </row>
    <row r="57" spans="1:10">
      <c r="A57" s="109">
        <f t="shared" ca="1" si="3"/>
        <v>45913</v>
      </c>
      <c r="B57" s="17"/>
      <c r="C57" s="18"/>
      <c r="D57" s="19"/>
      <c r="E57" s="110" t="str">
        <f t="shared" si="2"/>
        <v/>
      </c>
      <c r="F57" s="182"/>
      <c r="G57" s="182"/>
      <c r="H57" s="182"/>
      <c r="I57" s="182"/>
      <c r="J57" s="20"/>
    </row>
    <row r="58" spans="1:10">
      <c r="A58" s="109">
        <f t="shared" ca="1" si="3"/>
        <v>45914</v>
      </c>
      <c r="B58" s="17"/>
      <c r="C58" s="18"/>
      <c r="D58" s="19"/>
      <c r="E58" s="110" t="str">
        <f t="shared" si="2"/>
        <v/>
      </c>
      <c r="F58" s="182"/>
      <c r="G58" s="182"/>
      <c r="H58" s="182"/>
      <c r="I58" s="182"/>
      <c r="J58" s="20"/>
    </row>
    <row r="59" spans="1:10">
      <c r="A59" s="109">
        <f t="shared" ca="1" si="3"/>
        <v>45915</v>
      </c>
      <c r="B59" s="17"/>
      <c r="C59" s="18"/>
      <c r="D59" s="19"/>
      <c r="E59" s="110" t="str">
        <f t="shared" si="2"/>
        <v/>
      </c>
      <c r="F59" s="182"/>
      <c r="G59" s="182"/>
      <c r="H59" s="182"/>
      <c r="I59" s="182"/>
      <c r="J59" s="20"/>
    </row>
    <row r="60" spans="1:10">
      <c r="A60" s="109">
        <f t="shared" ca="1" si="3"/>
        <v>45916</v>
      </c>
      <c r="B60" s="17"/>
      <c r="C60" s="18"/>
      <c r="D60" s="19"/>
      <c r="E60" s="110" t="str">
        <f t="shared" si="2"/>
        <v/>
      </c>
      <c r="F60" s="182"/>
      <c r="G60" s="182"/>
      <c r="H60" s="182"/>
      <c r="I60" s="182"/>
      <c r="J60" s="20"/>
    </row>
    <row r="61" spans="1:10">
      <c r="A61" s="109">
        <f t="shared" ca="1" si="3"/>
        <v>45917</v>
      </c>
      <c r="B61" s="17"/>
      <c r="C61" s="18"/>
      <c r="D61" s="19"/>
      <c r="E61" s="110" t="str">
        <f t="shared" si="2"/>
        <v/>
      </c>
      <c r="F61" s="182"/>
      <c r="G61" s="182"/>
      <c r="H61" s="182"/>
      <c r="I61" s="182"/>
      <c r="J61" s="20"/>
    </row>
    <row r="62" spans="1:10">
      <c r="A62" s="109">
        <f t="shared" ca="1" si="3"/>
        <v>45918</v>
      </c>
      <c r="B62" s="17"/>
      <c r="C62" s="18"/>
      <c r="D62" s="19"/>
      <c r="E62" s="110" t="str">
        <f t="shared" si="2"/>
        <v/>
      </c>
      <c r="F62" s="182"/>
      <c r="G62" s="182"/>
      <c r="H62" s="182"/>
      <c r="I62" s="182"/>
      <c r="J62" s="20"/>
    </row>
    <row r="63" spans="1:10">
      <c r="A63" s="109">
        <f t="shared" ca="1" si="3"/>
        <v>45919</v>
      </c>
      <c r="B63" s="17"/>
      <c r="C63" s="18"/>
      <c r="D63" s="19"/>
      <c r="E63" s="110" t="str">
        <f t="shared" si="2"/>
        <v/>
      </c>
      <c r="F63" s="182"/>
      <c r="G63" s="182"/>
      <c r="H63" s="182"/>
      <c r="I63" s="182"/>
      <c r="J63" s="20"/>
    </row>
    <row r="64" spans="1:10">
      <c r="A64" s="109">
        <f t="shared" ca="1" si="3"/>
        <v>45920</v>
      </c>
      <c r="B64" s="17"/>
      <c r="C64" s="18"/>
      <c r="D64" s="19"/>
      <c r="E64" s="110" t="str">
        <f t="shared" si="2"/>
        <v/>
      </c>
      <c r="F64" s="182"/>
      <c r="G64" s="182"/>
      <c r="H64" s="182"/>
      <c r="I64" s="182"/>
      <c r="J64" s="20"/>
    </row>
    <row r="65" spans="1:13">
      <c r="A65" s="109">
        <f t="shared" ca="1" si="3"/>
        <v>45921</v>
      </c>
      <c r="B65" s="17"/>
      <c r="C65" s="18"/>
      <c r="D65" s="19"/>
      <c r="E65" s="110" t="str">
        <f t="shared" si="2"/>
        <v/>
      </c>
      <c r="F65" s="182"/>
      <c r="G65" s="182"/>
      <c r="H65" s="182"/>
      <c r="I65" s="182"/>
      <c r="J65" s="20"/>
    </row>
    <row r="66" spans="1:13">
      <c r="A66" s="109">
        <f t="shared" ca="1" si="3"/>
        <v>45922</v>
      </c>
      <c r="B66" s="17"/>
      <c r="C66" s="18"/>
      <c r="D66" s="19"/>
      <c r="E66" s="110" t="str">
        <f t="shared" si="2"/>
        <v/>
      </c>
      <c r="F66" s="182"/>
      <c r="G66" s="182"/>
      <c r="H66" s="182"/>
      <c r="I66" s="182"/>
      <c r="J66" s="20"/>
    </row>
    <row r="67" spans="1:13">
      <c r="A67" s="109">
        <f t="shared" ca="1" si="3"/>
        <v>45923</v>
      </c>
      <c r="B67" s="17"/>
      <c r="C67" s="18"/>
      <c r="D67" s="19"/>
      <c r="E67" s="110" t="str">
        <f t="shared" si="2"/>
        <v/>
      </c>
      <c r="F67" s="182"/>
      <c r="G67" s="182"/>
      <c r="H67" s="182"/>
      <c r="I67" s="182"/>
      <c r="J67" s="20"/>
    </row>
    <row r="68" spans="1:13">
      <c r="A68" s="109">
        <f t="shared" ca="1" si="3"/>
        <v>45924</v>
      </c>
      <c r="B68" s="17"/>
      <c r="C68" s="18"/>
      <c r="D68" s="19"/>
      <c r="E68" s="110" t="str">
        <f t="shared" si="2"/>
        <v/>
      </c>
      <c r="F68" s="182"/>
      <c r="G68" s="182"/>
      <c r="H68" s="182"/>
      <c r="I68" s="182"/>
      <c r="J68" s="20"/>
    </row>
    <row r="69" spans="1:13">
      <c r="A69" s="109">
        <f t="shared" ca="1" si="3"/>
        <v>45925</v>
      </c>
      <c r="B69" s="17"/>
      <c r="C69" s="18"/>
      <c r="D69" s="19"/>
      <c r="E69" s="110" t="str">
        <f t="shared" si="2"/>
        <v/>
      </c>
      <c r="F69" s="182"/>
      <c r="G69" s="182"/>
      <c r="H69" s="182"/>
      <c r="I69" s="182"/>
      <c r="J69" s="20"/>
    </row>
    <row r="70" spans="1:13">
      <c r="A70" s="109">
        <f t="shared" ca="1" si="3"/>
        <v>45926</v>
      </c>
      <c r="B70" s="17"/>
      <c r="C70" s="18"/>
      <c r="D70" s="19"/>
      <c r="E70" s="110" t="str">
        <f t="shared" si="2"/>
        <v/>
      </c>
      <c r="F70" s="182"/>
      <c r="G70" s="182"/>
      <c r="H70" s="182"/>
      <c r="I70" s="182"/>
      <c r="J70" s="20"/>
    </row>
    <row r="71" spans="1:13">
      <c r="A71" s="109">
        <f t="shared" ca="1" si="3"/>
        <v>45927</v>
      </c>
      <c r="B71" s="17"/>
      <c r="C71" s="18"/>
      <c r="D71" s="19"/>
      <c r="E71" s="110" t="str">
        <f t="shared" si="2"/>
        <v/>
      </c>
      <c r="F71" s="182"/>
      <c r="G71" s="182"/>
      <c r="H71" s="182"/>
      <c r="I71" s="182"/>
      <c r="J71" s="20"/>
    </row>
    <row r="72" spans="1:13">
      <c r="A72" s="109">
        <f t="shared" ca="1" si="3"/>
        <v>45928</v>
      </c>
      <c r="B72" s="17"/>
      <c r="C72" s="18"/>
      <c r="D72" s="19"/>
      <c r="E72" s="110" t="str">
        <f t="shared" si="2"/>
        <v/>
      </c>
      <c r="F72" s="182"/>
      <c r="G72" s="182"/>
      <c r="H72" s="182"/>
      <c r="I72" s="182"/>
      <c r="J72" s="20"/>
    </row>
    <row r="73" spans="1:13">
      <c r="A73" s="109">
        <f t="shared" ca="1" si="3"/>
        <v>45929</v>
      </c>
      <c r="B73" s="17"/>
      <c r="C73" s="18"/>
      <c r="D73" s="19"/>
      <c r="E73" s="110" t="str">
        <f t="shared" si="2"/>
        <v/>
      </c>
      <c r="F73" s="182"/>
      <c r="G73" s="182"/>
      <c r="H73" s="182"/>
      <c r="I73" s="182"/>
      <c r="J73" s="20"/>
    </row>
    <row r="74" spans="1:13">
      <c r="A74" s="109">
        <f t="shared" ca="1" si="3"/>
        <v>45930</v>
      </c>
      <c r="B74" s="17"/>
      <c r="C74" s="18"/>
      <c r="D74" s="19"/>
      <c r="E74" s="110" t="str">
        <f t="shared" si="2"/>
        <v/>
      </c>
      <c r="F74" s="182"/>
      <c r="G74" s="182"/>
      <c r="H74" s="182"/>
      <c r="I74" s="182"/>
      <c r="J74" s="20"/>
    </row>
    <row r="75" spans="1:13">
      <c r="A75" s="109">
        <f t="shared" ca="1" si="3"/>
        <v>45931</v>
      </c>
      <c r="B75" s="17"/>
      <c r="C75" s="18"/>
      <c r="D75" s="19"/>
      <c r="E75" s="110" t="str">
        <f t="shared" si="2"/>
        <v/>
      </c>
      <c r="F75" s="182"/>
      <c r="G75" s="182"/>
      <c r="H75" s="182"/>
      <c r="I75" s="182"/>
      <c r="J75" s="20"/>
    </row>
    <row r="76" spans="1:13">
      <c r="A76" s="5" t="s">
        <v>11</v>
      </c>
      <c r="B76" s="183"/>
      <c r="C76" s="184"/>
      <c r="D76" s="110" t="str">
        <f>IF(SUM($D45:$D75)=0,"",SUM($D45:$D75))</f>
        <v/>
      </c>
      <c r="E76" s="110" t="str">
        <f>IF(SUM($E45:$E75)=0,"",SUM($E45:$E75))</f>
        <v/>
      </c>
      <c r="F76" s="185"/>
      <c r="G76" s="185"/>
      <c r="H76" s="185"/>
      <c r="I76" s="185"/>
      <c r="J76" s="72"/>
    </row>
    <row r="78" spans="1:13" ht="27" customHeight="1">
      <c r="A78" s="179" t="s">
        <v>24</v>
      </c>
      <c r="B78" s="190" t="s">
        <v>67</v>
      </c>
      <c r="C78" s="191"/>
      <c r="D78" s="181" t="s">
        <v>25</v>
      </c>
      <c r="E78" s="181" t="s">
        <v>26</v>
      </c>
      <c r="F78" s="181" t="s">
        <v>119</v>
      </c>
      <c r="G78" s="179"/>
      <c r="H78" s="179"/>
      <c r="I78" s="179"/>
      <c r="J78" s="186" t="s">
        <v>77</v>
      </c>
    </row>
    <row r="79" spans="1:13">
      <c r="A79" s="179"/>
      <c r="B79" s="107" t="s">
        <v>27</v>
      </c>
      <c r="C79" s="108" t="s">
        <v>28</v>
      </c>
      <c r="D79" s="181"/>
      <c r="E79" s="181"/>
      <c r="F79" s="179"/>
      <c r="G79" s="179"/>
      <c r="H79" s="179"/>
      <c r="I79" s="179"/>
      <c r="J79" s="187"/>
    </row>
    <row r="80" spans="1:13">
      <c r="A80" s="109" cm="1">
        <f t="array" aca="1" ref="A80" ca="1">DATE("2025","8"+2,IFERROR(INDIRECT(L1),"1"))</f>
        <v>45931</v>
      </c>
      <c r="B80" s="17"/>
      <c r="C80" s="18"/>
      <c r="D80" s="19"/>
      <c r="E80" s="110" t="str">
        <f>IF($B80="","",$C80-$B80-$D80)</f>
        <v/>
      </c>
      <c r="F80" s="182"/>
      <c r="G80" s="182"/>
      <c r="H80" s="182"/>
      <c r="I80" s="182"/>
      <c r="J80" s="20"/>
      <c r="M80" s="115"/>
    </row>
    <row r="81" spans="1:10">
      <c r="A81" s="109">
        <f ca="1">A80+1</f>
        <v>45932</v>
      </c>
      <c r="B81" s="17"/>
      <c r="C81" s="18"/>
      <c r="D81" s="19"/>
      <c r="E81" s="110" t="str">
        <f t="shared" ref="E81:E110" si="4">IF($B81="","",$C81-$B81-$D81)</f>
        <v/>
      </c>
      <c r="F81" s="182"/>
      <c r="G81" s="182"/>
      <c r="H81" s="182"/>
      <c r="I81" s="182"/>
      <c r="J81" s="20"/>
    </row>
    <row r="82" spans="1:10">
      <c r="A82" s="109">
        <f t="shared" ref="A82:A110" ca="1" si="5">A81+1</f>
        <v>45933</v>
      </c>
      <c r="B82" s="17"/>
      <c r="C82" s="18"/>
      <c r="D82" s="19"/>
      <c r="E82" s="110" t="str">
        <f t="shared" si="4"/>
        <v/>
      </c>
      <c r="F82" s="182"/>
      <c r="G82" s="182"/>
      <c r="H82" s="182"/>
      <c r="I82" s="182"/>
      <c r="J82" s="20"/>
    </row>
    <row r="83" spans="1:10">
      <c r="A83" s="109">
        <f t="shared" ca="1" si="5"/>
        <v>45934</v>
      </c>
      <c r="B83" s="17"/>
      <c r="C83" s="18"/>
      <c r="D83" s="19"/>
      <c r="E83" s="110" t="str">
        <f t="shared" si="4"/>
        <v/>
      </c>
      <c r="F83" s="182"/>
      <c r="G83" s="182"/>
      <c r="H83" s="182"/>
      <c r="I83" s="182"/>
      <c r="J83" s="20"/>
    </row>
    <row r="84" spans="1:10">
      <c r="A84" s="109">
        <f t="shared" ca="1" si="5"/>
        <v>45935</v>
      </c>
      <c r="B84" s="17"/>
      <c r="C84" s="18"/>
      <c r="D84" s="19"/>
      <c r="E84" s="110" t="str">
        <f t="shared" si="4"/>
        <v/>
      </c>
      <c r="F84" s="182"/>
      <c r="G84" s="182"/>
      <c r="H84" s="182"/>
      <c r="I84" s="182"/>
      <c r="J84" s="20"/>
    </row>
    <row r="85" spans="1:10">
      <c r="A85" s="109">
        <f t="shared" ca="1" si="5"/>
        <v>45936</v>
      </c>
      <c r="B85" s="17"/>
      <c r="C85" s="18"/>
      <c r="D85" s="19"/>
      <c r="E85" s="110" t="str">
        <f t="shared" si="4"/>
        <v/>
      </c>
      <c r="F85" s="182"/>
      <c r="G85" s="182"/>
      <c r="H85" s="182"/>
      <c r="I85" s="182"/>
      <c r="J85" s="20"/>
    </row>
    <row r="86" spans="1:10">
      <c r="A86" s="109">
        <f t="shared" ca="1" si="5"/>
        <v>45937</v>
      </c>
      <c r="B86" s="17"/>
      <c r="C86" s="18"/>
      <c r="D86" s="19"/>
      <c r="E86" s="110" t="str">
        <f t="shared" si="4"/>
        <v/>
      </c>
      <c r="F86" s="182"/>
      <c r="G86" s="182"/>
      <c r="H86" s="182"/>
      <c r="I86" s="182"/>
      <c r="J86" s="20"/>
    </row>
    <row r="87" spans="1:10">
      <c r="A87" s="109">
        <f t="shared" ca="1" si="5"/>
        <v>45938</v>
      </c>
      <c r="B87" s="17"/>
      <c r="C87" s="18"/>
      <c r="D87" s="19"/>
      <c r="E87" s="110" t="str">
        <f t="shared" si="4"/>
        <v/>
      </c>
      <c r="F87" s="182"/>
      <c r="G87" s="182"/>
      <c r="H87" s="182"/>
      <c r="I87" s="182"/>
      <c r="J87" s="20"/>
    </row>
    <row r="88" spans="1:10">
      <c r="A88" s="109">
        <f t="shared" ca="1" si="5"/>
        <v>45939</v>
      </c>
      <c r="B88" s="17"/>
      <c r="C88" s="18"/>
      <c r="D88" s="19"/>
      <c r="E88" s="110" t="str">
        <f t="shared" si="4"/>
        <v/>
      </c>
      <c r="F88" s="182"/>
      <c r="G88" s="182"/>
      <c r="H88" s="182"/>
      <c r="I88" s="182"/>
      <c r="J88" s="20"/>
    </row>
    <row r="89" spans="1:10">
      <c r="A89" s="109">
        <f t="shared" ca="1" si="5"/>
        <v>45940</v>
      </c>
      <c r="B89" s="17"/>
      <c r="C89" s="18"/>
      <c r="D89" s="19"/>
      <c r="E89" s="110" t="str">
        <f t="shared" si="4"/>
        <v/>
      </c>
      <c r="F89" s="182"/>
      <c r="G89" s="182"/>
      <c r="H89" s="182"/>
      <c r="I89" s="182"/>
      <c r="J89" s="20"/>
    </row>
    <row r="90" spans="1:10">
      <c r="A90" s="109">
        <f t="shared" ca="1" si="5"/>
        <v>45941</v>
      </c>
      <c r="B90" s="17"/>
      <c r="C90" s="18"/>
      <c r="D90" s="19"/>
      <c r="E90" s="110" t="str">
        <f t="shared" si="4"/>
        <v/>
      </c>
      <c r="F90" s="182"/>
      <c r="G90" s="182"/>
      <c r="H90" s="182"/>
      <c r="I90" s="182"/>
      <c r="J90" s="20"/>
    </row>
    <row r="91" spans="1:10">
      <c r="A91" s="109">
        <f t="shared" ca="1" si="5"/>
        <v>45942</v>
      </c>
      <c r="B91" s="17"/>
      <c r="C91" s="18"/>
      <c r="D91" s="19"/>
      <c r="E91" s="110" t="str">
        <f t="shared" si="4"/>
        <v/>
      </c>
      <c r="F91" s="182"/>
      <c r="G91" s="182"/>
      <c r="H91" s="182"/>
      <c r="I91" s="182"/>
      <c r="J91" s="20"/>
    </row>
    <row r="92" spans="1:10">
      <c r="A92" s="109">
        <f t="shared" ca="1" si="5"/>
        <v>45943</v>
      </c>
      <c r="B92" s="17"/>
      <c r="C92" s="18"/>
      <c r="D92" s="19"/>
      <c r="E92" s="110" t="str">
        <f t="shared" si="4"/>
        <v/>
      </c>
      <c r="F92" s="182"/>
      <c r="G92" s="182"/>
      <c r="H92" s="182"/>
      <c r="I92" s="182"/>
      <c r="J92" s="20"/>
    </row>
    <row r="93" spans="1:10">
      <c r="A93" s="109">
        <f t="shared" ca="1" si="5"/>
        <v>45944</v>
      </c>
      <c r="B93" s="17"/>
      <c r="C93" s="18"/>
      <c r="D93" s="19"/>
      <c r="E93" s="110" t="str">
        <f t="shared" si="4"/>
        <v/>
      </c>
      <c r="F93" s="182"/>
      <c r="G93" s="182"/>
      <c r="H93" s="182"/>
      <c r="I93" s="182"/>
      <c r="J93" s="20"/>
    </row>
    <row r="94" spans="1:10">
      <c r="A94" s="109">
        <f t="shared" ca="1" si="5"/>
        <v>45945</v>
      </c>
      <c r="B94" s="17"/>
      <c r="C94" s="18"/>
      <c r="D94" s="19"/>
      <c r="E94" s="110" t="str">
        <f t="shared" si="4"/>
        <v/>
      </c>
      <c r="F94" s="182"/>
      <c r="G94" s="182"/>
      <c r="H94" s="182"/>
      <c r="I94" s="182"/>
      <c r="J94" s="20"/>
    </row>
    <row r="95" spans="1:10">
      <c r="A95" s="109">
        <f t="shared" ca="1" si="5"/>
        <v>45946</v>
      </c>
      <c r="B95" s="17"/>
      <c r="C95" s="18"/>
      <c r="D95" s="19"/>
      <c r="E95" s="110" t="str">
        <f t="shared" si="4"/>
        <v/>
      </c>
      <c r="F95" s="182"/>
      <c r="G95" s="182"/>
      <c r="H95" s="182"/>
      <c r="I95" s="182"/>
      <c r="J95" s="20"/>
    </row>
    <row r="96" spans="1:10">
      <c r="A96" s="109">
        <f t="shared" ca="1" si="5"/>
        <v>45947</v>
      </c>
      <c r="B96" s="17"/>
      <c r="C96" s="18"/>
      <c r="D96" s="19"/>
      <c r="E96" s="110" t="str">
        <f t="shared" si="4"/>
        <v/>
      </c>
      <c r="F96" s="182"/>
      <c r="G96" s="182"/>
      <c r="H96" s="182"/>
      <c r="I96" s="182"/>
      <c r="J96" s="20"/>
    </row>
    <row r="97" spans="1:10">
      <c r="A97" s="109">
        <f t="shared" ca="1" si="5"/>
        <v>45948</v>
      </c>
      <c r="B97" s="17"/>
      <c r="C97" s="18"/>
      <c r="D97" s="19"/>
      <c r="E97" s="110" t="str">
        <f t="shared" si="4"/>
        <v/>
      </c>
      <c r="F97" s="182"/>
      <c r="G97" s="182"/>
      <c r="H97" s="182"/>
      <c r="I97" s="182"/>
      <c r="J97" s="20"/>
    </row>
    <row r="98" spans="1:10">
      <c r="A98" s="109">
        <f t="shared" ca="1" si="5"/>
        <v>45949</v>
      </c>
      <c r="B98" s="17"/>
      <c r="C98" s="18"/>
      <c r="D98" s="19"/>
      <c r="E98" s="110" t="str">
        <f t="shared" si="4"/>
        <v/>
      </c>
      <c r="F98" s="182"/>
      <c r="G98" s="182"/>
      <c r="H98" s="182"/>
      <c r="I98" s="182"/>
      <c r="J98" s="20"/>
    </row>
    <row r="99" spans="1:10">
      <c r="A99" s="109">
        <f t="shared" ca="1" si="5"/>
        <v>45950</v>
      </c>
      <c r="B99" s="17"/>
      <c r="C99" s="18"/>
      <c r="D99" s="19"/>
      <c r="E99" s="110" t="str">
        <f t="shared" si="4"/>
        <v/>
      </c>
      <c r="F99" s="182"/>
      <c r="G99" s="182"/>
      <c r="H99" s="182"/>
      <c r="I99" s="182"/>
      <c r="J99" s="20"/>
    </row>
    <row r="100" spans="1:10">
      <c r="A100" s="109">
        <f t="shared" ca="1" si="5"/>
        <v>45951</v>
      </c>
      <c r="B100" s="17"/>
      <c r="C100" s="18"/>
      <c r="D100" s="19"/>
      <c r="E100" s="110" t="str">
        <f t="shared" si="4"/>
        <v/>
      </c>
      <c r="F100" s="182"/>
      <c r="G100" s="182"/>
      <c r="H100" s="182"/>
      <c r="I100" s="182"/>
      <c r="J100" s="20"/>
    </row>
    <row r="101" spans="1:10">
      <c r="A101" s="109">
        <f t="shared" ca="1" si="5"/>
        <v>45952</v>
      </c>
      <c r="B101" s="17"/>
      <c r="C101" s="18"/>
      <c r="D101" s="19"/>
      <c r="E101" s="110" t="str">
        <f t="shared" si="4"/>
        <v/>
      </c>
      <c r="F101" s="182"/>
      <c r="G101" s="182"/>
      <c r="H101" s="182"/>
      <c r="I101" s="182"/>
      <c r="J101" s="20"/>
    </row>
    <row r="102" spans="1:10">
      <c r="A102" s="109">
        <f t="shared" ca="1" si="5"/>
        <v>45953</v>
      </c>
      <c r="B102" s="17"/>
      <c r="C102" s="18"/>
      <c r="D102" s="19"/>
      <c r="E102" s="110" t="str">
        <f t="shared" si="4"/>
        <v/>
      </c>
      <c r="F102" s="182"/>
      <c r="G102" s="182"/>
      <c r="H102" s="182"/>
      <c r="I102" s="182"/>
      <c r="J102" s="20"/>
    </row>
    <row r="103" spans="1:10">
      <c r="A103" s="109">
        <f t="shared" ca="1" si="5"/>
        <v>45954</v>
      </c>
      <c r="B103" s="17"/>
      <c r="C103" s="18"/>
      <c r="D103" s="19"/>
      <c r="E103" s="110" t="str">
        <f t="shared" si="4"/>
        <v/>
      </c>
      <c r="F103" s="182"/>
      <c r="G103" s="182"/>
      <c r="H103" s="182"/>
      <c r="I103" s="182"/>
      <c r="J103" s="20"/>
    </row>
    <row r="104" spans="1:10">
      <c r="A104" s="109">
        <f t="shared" ca="1" si="5"/>
        <v>45955</v>
      </c>
      <c r="B104" s="17"/>
      <c r="C104" s="18"/>
      <c r="D104" s="19"/>
      <c r="E104" s="110" t="str">
        <f t="shared" si="4"/>
        <v/>
      </c>
      <c r="F104" s="182"/>
      <c r="G104" s="182"/>
      <c r="H104" s="182"/>
      <c r="I104" s="182"/>
      <c r="J104" s="20"/>
    </row>
    <row r="105" spans="1:10">
      <c r="A105" s="109">
        <f t="shared" ca="1" si="5"/>
        <v>45956</v>
      </c>
      <c r="B105" s="17"/>
      <c r="C105" s="18"/>
      <c r="D105" s="19"/>
      <c r="E105" s="110" t="str">
        <f t="shared" si="4"/>
        <v/>
      </c>
      <c r="F105" s="182"/>
      <c r="G105" s="182"/>
      <c r="H105" s="182"/>
      <c r="I105" s="182"/>
      <c r="J105" s="20"/>
    </row>
    <row r="106" spans="1:10">
      <c r="A106" s="109">
        <f t="shared" ca="1" si="5"/>
        <v>45957</v>
      </c>
      <c r="B106" s="17"/>
      <c r="C106" s="18"/>
      <c r="D106" s="19"/>
      <c r="E106" s="110" t="str">
        <f t="shared" si="4"/>
        <v/>
      </c>
      <c r="F106" s="182"/>
      <c r="G106" s="182"/>
      <c r="H106" s="182"/>
      <c r="I106" s="182"/>
      <c r="J106" s="20"/>
    </row>
    <row r="107" spans="1:10">
      <c r="A107" s="109">
        <f t="shared" ca="1" si="5"/>
        <v>45958</v>
      </c>
      <c r="B107" s="17"/>
      <c r="C107" s="18"/>
      <c r="D107" s="19"/>
      <c r="E107" s="110" t="str">
        <f t="shared" si="4"/>
        <v/>
      </c>
      <c r="F107" s="182"/>
      <c r="G107" s="182"/>
      <c r="H107" s="182"/>
      <c r="I107" s="182"/>
      <c r="J107" s="20"/>
    </row>
    <row r="108" spans="1:10">
      <c r="A108" s="109">
        <f t="shared" ca="1" si="5"/>
        <v>45959</v>
      </c>
      <c r="B108" s="17"/>
      <c r="C108" s="18"/>
      <c r="D108" s="19"/>
      <c r="E108" s="110" t="str">
        <f t="shared" si="4"/>
        <v/>
      </c>
      <c r="F108" s="182"/>
      <c r="G108" s="182"/>
      <c r="H108" s="182"/>
      <c r="I108" s="182"/>
      <c r="J108" s="20"/>
    </row>
    <row r="109" spans="1:10">
      <c r="A109" s="109">
        <f t="shared" ca="1" si="5"/>
        <v>45960</v>
      </c>
      <c r="B109" s="17"/>
      <c r="C109" s="18"/>
      <c r="D109" s="19"/>
      <c r="E109" s="110" t="str">
        <f t="shared" si="4"/>
        <v/>
      </c>
      <c r="F109" s="182"/>
      <c r="G109" s="182"/>
      <c r="H109" s="182"/>
      <c r="I109" s="182"/>
      <c r="J109" s="20"/>
    </row>
    <row r="110" spans="1:10">
      <c r="A110" s="109">
        <f t="shared" ca="1" si="5"/>
        <v>45961</v>
      </c>
      <c r="B110" s="17"/>
      <c r="C110" s="18"/>
      <c r="D110" s="19"/>
      <c r="E110" s="110" t="str">
        <f t="shared" si="4"/>
        <v/>
      </c>
      <c r="F110" s="182"/>
      <c r="G110" s="182"/>
      <c r="H110" s="182"/>
      <c r="I110" s="182"/>
      <c r="J110" s="20"/>
    </row>
    <row r="111" spans="1:10">
      <c r="A111" s="5" t="s">
        <v>11</v>
      </c>
      <c r="B111" s="183"/>
      <c r="C111" s="184"/>
      <c r="D111" s="110" t="str">
        <f>IF(SUM($D80:$D110)=0,"",SUM($D80:$D110))</f>
        <v/>
      </c>
      <c r="E111" s="110" t="str">
        <f>IF(SUM($E80:$E110)=0,"",SUM($E80:$E110))</f>
        <v/>
      </c>
      <c r="F111" s="185"/>
      <c r="G111" s="185"/>
      <c r="H111" s="185"/>
      <c r="I111" s="185"/>
      <c r="J111" s="72"/>
    </row>
    <row r="113" spans="1:13" ht="27" customHeight="1">
      <c r="A113" s="179" t="s">
        <v>24</v>
      </c>
      <c r="B113" s="190" t="s">
        <v>67</v>
      </c>
      <c r="C113" s="191"/>
      <c r="D113" s="181" t="s">
        <v>25</v>
      </c>
      <c r="E113" s="181" t="s">
        <v>26</v>
      </c>
      <c r="F113" s="181" t="s">
        <v>119</v>
      </c>
      <c r="G113" s="179"/>
      <c r="H113" s="179"/>
      <c r="I113" s="179"/>
      <c r="J113" s="186" t="s">
        <v>77</v>
      </c>
    </row>
    <row r="114" spans="1:13">
      <c r="A114" s="179"/>
      <c r="B114" s="107" t="s">
        <v>27</v>
      </c>
      <c r="C114" s="108" t="s">
        <v>28</v>
      </c>
      <c r="D114" s="181"/>
      <c r="E114" s="181"/>
      <c r="F114" s="179"/>
      <c r="G114" s="179"/>
      <c r="H114" s="179"/>
      <c r="I114" s="179"/>
      <c r="J114" s="187"/>
    </row>
    <row r="115" spans="1:13">
      <c r="A115" s="109" cm="1">
        <f t="array" aca="1" ref="A115" ca="1">DATE("2025","8"+3,IFERROR(INDIRECT(L1),"1"))</f>
        <v>45962</v>
      </c>
      <c r="B115" s="17"/>
      <c r="C115" s="18"/>
      <c r="D115" s="19"/>
      <c r="E115" s="110" t="str">
        <f>IF($B115="","",$C115-$B115-$D115)</f>
        <v/>
      </c>
      <c r="F115" s="182"/>
      <c r="G115" s="182"/>
      <c r="H115" s="182"/>
      <c r="I115" s="182"/>
      <c r="J115" s="20"/>
      <c r="M115" s="115"/>
    </row>
    <row r="116" spans="1:13">
      <c r="A116" s="109">
        <f ca="1">A115+1</f>
        <v>45963</v>
      </c>
      <c r="B116" s="17"/>
      <c r="C116" s="18"/>
      <c r="D116" s="19"/>
      <c r="E116" s="110" t="str">
        <f t="shared" ref="E116:E145" si="6">IF($B116="","",$C116-$B116-$D116)</f>
        <v/>
      </c>
      <c r="F116" s="182"/>
      <c r="G116" s="182"/>
      <c r="H116" s="182"/>
      <c r="I116" s="182"/>
      <c r="J116" s="20"/>
    </row>
    <row r="117" spans="1:13">
      <c r="A117" s="109">
        <f t="shared" ref="A117:A145" ca="1" si="7">A116+1</f>
        <v>45964</v>
      </c>
      <c r="B117" s="17"/>
      <c r="C117" s="18"/>
      <c r="D117" s="19"/>
      <c r="E117" s="110" t="str">
        <f t="shared" si="6"/>
        <v/>
      </c>
      <c r="F117" s="182"/>
      <c r="G117" s="182"/>
      <c r="H117" s="182"/>
      <c r="I117" s="182"/>
      <c r="J117" s="20"/>
    </row>
    <row r="118" spans="1:13">
      <c r="A118" s="109">
        <f t="shared" ca="1" si="7"/>
        <v>45965</v>
      </c>
      <c r="B118" s="17"/>
      <c r="C118" s="18"/>
      <c r="D118" s="19"/>
      <c r="E118" s="110" t="str">
        <f t="shared" si="6"/>
        <v/>
      </c>
      <c r="F118" s="182"/>
      <c r="G118" s="182"/>
      <c r="H118" s="182"/>
      <c r="I118" s="182"/>
      <c r="J118" s="20"/>
    </row>
    <row r="119" spans="1:13">
      <c r="A119" s="109">
        <f t="shared" ca="1" si="7"/>
        <v>45966</v>
      </c>
      <c r="B119" s="17"/>
      <c r="C119" s="18"/>
      <c r="D119" s="19"/>
      <c r="E119" s="110" t="str">
        <f t="shared" si="6"/>
        <v/>
      </c>
      <c r="F119" s="182"/>
      <c r="G119" s="182"/>
      <c r="H119" s="182"/>
      <c r="I119" s="182"/>
      <c r="J119" s="20"/>
    </row>
    <row r="120" spans="1:13">
      <c r="A120" s="109">
        <f t="shared" ca="1" si="7"/>
        <v>45967</v>
      </c>
      <c r="B120" s="17"/>
      <c r="C120" s="18"/>
      <c r="D120" s="19"/>
      <c r="E120" s="110" t="str">
        <f t="shared" si="6"/>
        <v/>
      </c>
      <c r="F120" s="182"/>
      <c r="G120" s="182"/>
      <c r="H120" s="182"/>
      <c r="I120" s="182"/>
      <c r="J120" s="20"/>
    </row>
    <row r="121" spans="1:13">
      <c r="A121" s="109">
        <f t="shared" ca="1" si="7"/>
        <v>45968</v>
      </c>
      <c r="B121" s="17"/>
      <c r="C121" s="18"/>
      <c r="D121" s="19"/>
      <c r="E121" s="110" t="str">
        <f t="shared" si="6"/>
        <v/>
      </c>
      <c r="F121" s="182"/>
      <c r="G121" s="182"/>
      <c r="H121" s="182"/>
      <c r="I121" s="182"/>
      <c r="J121" s="20"/>
    </row>
    <row r="122" spans="1:13">
      <c r="A122" s="109">
        <f t="shared" ca="1" si="7"/>
        <v>45969</v>
      </c>
      <c r="B122" s="17"/>
      <c r="C122" s="18"/>
      <c r="D122" s="19"/>
      <c r="E122" s="110" t="str">
        <f t="shared" si="6"/>
        <v/>
      </c>
      <c r="F122" s="182"/>
      <c r="G122" s="182"/>
      <c r="H122" s="182"/>
      <c r="I122" s="182"/>
      <c r="J122" s="20"/>
    </row>
    <row r="123" spans="1:13">
      <c r="A123" s="109">
        <f t="shared" ca="1" si="7"/>
        <v>45970</v>
      </c>
      <c r="B123" s="17"/>
      <c r="C123" s="18"/>
      <c r="D123" s="19"/>
      <c r="E123" s="110" t="str">
        <f t="shared" si="6"/>
        <v/>
      </c>
      <c r="F123" s="182"/>
      <c r="G123" s="182"/>
      <c r="H123" s="182"/>
      <c r="I123" s="182"/>
      <c r="J123" s="20"/>
    </row>
    <row r="124" spans="1:13">
      <c r="A124" s="109">
        <f t="shared" ca="1" si="7"/>
        <v>45971</v>
      </c>
      <c r="B124" s="17"/>
      <c r="C124" s="18"/>
      <c r="D124" s="19"/>
      <c r="E124" s="110" t="str">
        <f t="shared" si="6"/>
        <v/>
      </c>
      <c r="F124" s="182"/>
      <c r="G124" s="182"/>
      <c r="H124" s="182"/>
      <c r="I124" s="182"/>
      <c r="J124" s="20"/>
    </row>
    <row r="125" spans="1:13">
      <c r="A125" s="109">
        <f t="shared" ca="1" si="7"/>
        <v>45972</v>
      </c>
      <c r="B125" s="17"/>
      <c r="C125" s="18"/>
      <c r="D125" s="19"/>
      <c r="E125" s="110" t="str">
        <f t="shared" si="6"/>
        <v/>
      </c>
      <c r="F125" s="182"/>
      <c r="G125" s="182"/>
      <c r="H125" s="182"/>
      <c r="I125" s="182"/>
      <c r="J125" s="20"/>
    </row>
    <row r="126" spans="1:13">
      <c r="A126" s="109">
        <f t="shared" ca="1" si="7"/>
        <v>45973</v>
      </c>
      <c r="B126" s="17"/>
      <c r="C126" s="18"/>
      <c r="D126" s="19"/>
      <c r="E126" s="110" t="str">
        <f t="shared" si="6"/>
        <v/>
      </c>
      <c r="F126" s="182"/>
      <c r="G126" s="182"/>
      <c r="H126" s="182"/>
      <c r="I126" s="182"/>
      <c r="J126" s="20"/>
    </row>
    <row r="127" spans="1:13">
      <c r="A127" s="109">
        <f t="shared" ca="1" si="7"/>
        <v>45974</v>
      </c>
      <c r="B127" s="17"/>
      <c r="C127" s="18"/>
      <c r="D127" s="19"/>
      <c r="E127" s="110" t="str">
        <f t="shared" si="6"/>
        <v/>
      </c>
      <c r="F127" s="182"/>
      <c r="G127" s="182"/>
      <c r="H127" s="182"/>
      <c r="I127" s="182"/>
      <c r="J127" s="20"/>
    </row>
    <row r="128" spans="1:13">
      <c r="A128" s="109">
        <f t="shared" ca="1" si="7"/>
        <v>45975</v>
      </c>
      <c r="B128" s="17"/>
      <c r="C128" s="18"/>
      <c r="D128" s="19"/>
      <c r="E128" s="110" t="str">
        <f t="shared" si="6"/>
        <v/>
      </c>
      <c r="F128" s="182"/>
      <c r="G128" s="182"/>
      <c r="H128" s="182"/>
      <c r="I128" s="182"/>
      <c r="J128" s="20"/>
    </row>
    <row r="129" spans="1:10">
      <c r="A129" s="109">
        <f t="shared" ca="1" si="7"/>
        <v>45976</v>
      </c>
      <c r="B129" s="17"/>
      <c r="C129" s="18"/>
      <c r="D129" s="19"/>
      <c r="E129" s="110" t="str">
        <f t="shared" si="6"/>
        <v/>
      </c>
      <c r="F129" s="182"/>
      <c r="G129" s="182"/>
      <c r="H129" s="182"/>
      <c r="I129" s="182"/>
      <c r="J129" s="20"/>
    </row>
    <row r="130" spans="1:10">
      <c r="A130" s="109">
        <f t="shared" ca="1" si="7"/>
        <v>45977</v>
      </c>
      <c r="B130" s="17"/>
      <c r="C130" s="18"/>
      <c r="D130" s="19"/>
      <c r="E130" s="110" t="str">
        <f t="shared" si="6"/>
        <v/>
      </c>
      <c r="F130" s="182"/>
      <c r="G130" s="182"/>
      <c r="H130" s="182"/>
      <c r="I130" s="182"/>
      <c r="J130" s="20"/>
    </row>
    <row r="131" spans="1:10">
      <c r="A131" s="109">
        <f t="shared" ca="1" si="7"/>
        <v>45978</v>
      </c>
      <c r="B131" s="17"/>
      <c r="C131" s="18"/>
      <c r="D131" s="19"/>
      <c r="E131" s="110" t="str">
        <f t="shared" si="6"/>
        <v/>
      </c>
      <c r="F131" s="182"/>
      <c r="G131" s="182"/>
      <c r="H131" s="182"/>
      <c r="I131" s="182"/>
      <c r="J131" s="20"/>
    </row>
    <row r="132" spans="1:10">
      <c r="A132" s="109">
        <f t="shared" ca="1" si="7"/>
        <v>45979</v>
      </c>
      <c r="B132" s="17"/>
      <c r="C132" s="18"/>
      <c r="D132" s="19"/>
      <c r="E132" s="110" t="str">
        <f t="shared" si="6"/>
        <v/>
      </c>
      <c r="F132" s="182"/>
      <c r="G132" s="182"/>
      <c r="H132" s="182"/>
      <c r="I132" s="182"/>
      <c r="J132" s="20"/>
    </row>
    <row r="133" spans="1:10">
      <c r="A133" s="109">
        <f t="shared" ca="1" si="7"/>
        <v>45980</v>
      </c>
      <c r="B133" s="17"/>
      <c r="C133" s="18"/>
      <c r="D133" s="19"/>
      <c r="E133" s="110" t="str">
        <f t="shared" si="6"/>
        <v/>
      </c>
      <c r="F133" s="182"/>
      <c r="G133" s="182"/>
      <c r="H133" s="182"/>
      <c r="I133" s="182"/>
      <c r="J133" s="20"/>
    </row>
    <row r="134" spans="1:10">
      <c r="A134" s="109">
        <f t="shared" ca="1" si="7"/>
        <v>45981</v>
      </c>
      <c r="B134" s="17"/>
      <c r="C134" s="18"/>
      <c r="D134" s="19"/>
      <c r="E134" s="110" t="str">
        <f t="shared" si="6"/>
        <v/>
      </c>
      <c r="F134" s="182"/>
      <c r="G134" s="182"/>
      <c r="H134" s="182"/>
      <c r="I134" s="182"/>
      <c r="J134" s="20"/>
    </row>
    <row r="135" spans="1:10">
      <c r="A135" s="109">
        <f t="shared" ca="1" si="7"/>
        <v>45982</v>
      </c>
      <c r="B135" s="17"/>
      <c r="C135" s="18"/>
      <c r="D135" s="19"/>
      <c r="E135" s="110" t="str">
        <f t="shared" si="6"/>
        <v/>
      </c>
      <c r="F135" s="182"/>
      <c r="G135" s="182"/>
      <c r="H135" s="182"/>
      <c r="I135" s="182"/>
      <c r="J135" s="20"/>
    </row>
    <row r="136" spans="1:10">
      <c r="A136" s="109">
        <f t="shared" ca="1" si="7"/>
        <v>45983</v>
      </c>
      <c r="B136" s="17"/>
      <c r="C136" s="18"/>
      <c r="D136" s="19"/>
      <c r="E136" s="110" t="str">
        <f t="shared" si="6"/>
        <v/>
      </c>
      <c r="F136" s="182"/>
      <c r="G136" s="182"/>
      <c r="H136" s="182"/>
      <c r="I136" s="182"/>
      <c r="J136" s="20"/>
    </row>
    <row r="137" spans="1:10">
      <c r="A137" s="109">
        <f t="shared" ca="1" si="7"/>
        <v>45984</v>
      </c>
      <c r="B137" s="17"/>
      <c r="C137" s="18"/>
      <c r="D137" s="19"/>
      <c r="E137" s="110" t="str">
        <f t="shared" si="6"/>
        <v/>
      </c>
      <c r="F137" s="182"/>
      <c r="G137" s="182"/>
      <c r="H137" s="182"/>
      <c r="I137" s="182"/>
      <c r="J137" s="20"/>
    </row>
    <row r="138" spans="1:10">
      <c r="A138" s="109">
        <f t="shared" ca="1" si="7"/>
        <v>45985</v>
      </c>
      <c r="B138" s="17"/>
      <c r="C138" s="18"/>
      <c r="D138" s="19"/>
      <c r="E138" s="110" t="str">
        <f t="shared" si="6"/>
        <v/>
      </c>
      <c r="F138" s="182"/>
      <c r="G138" s="182"/>
      <c r="H138" s="182"/>
      <c r="I138" s="182"/>
      <c r="J138" s="20"/>
    </row>
    <row r="139" spans="1:10">
      <c r="A139" s="109">
        <f t="shared" ca="1" si="7"/>
        <v>45986</v>
      </c>
      <c r="B139" s="17"/>
      <c r="C139" s="18"/>
      <c r="D139" s="19"/>
      <c r="E139" s="110" t="str">
        <f t="shared" si="6"/>
        <v/>
      </c>
      <c r="F139" s="182"/>
      <c r="G139" s="182"/>
      <c r="H139" s="182"/>
      <c r="I139" s="182"/>
      <c r="J139" s="20"/>
    </row>
    <row r="140" spans="1:10">
      <c r="A140" s="109">
        <f t="shared" ca="1" si="7"/>
        <v>45987</v>
      </c>
      <c r="B140" s="17"/>
      <c r="C140" s="18"/>
      <c r="D140" s="19"/>
      <c r="E140" s="110" t="str">
        <f t="shared" si="6"/>
        <v/>
      </c>
      <c r="F140" s="182"/>
      <c r="G140" s="182"/>
      <c r="H140" s="182"/>
      <c r="I140" s="182"/>
      <c r="J140" s="20"/>
    </row>
    <row r="141" spans="1:10">
      <c r="A141" s="109">
        <f t="shared" ca="1" si="7"/>
        <v>45988</v>
      </c>
      <c r="B141" s="17"/>
      <c r="C141" s="18"/>
      <c r="D141" s="19"/>
      <c r="E141" s="110" t="str">
        <f t="shared" si="6"/>
        <v/>
      </c>
      <c r="F141" s="182"/>
      <c r="G141" s="182"/>
      <c r="H141" s="182"/>
      <c r="I141" s="182"/>
      <c r="J141" s="20"/>
    </row>
    <row r="142" spans="1:10">
      <c r="A142" s="109">
        <f t="shared" ca="1" si="7"/>
        <v>45989</v>
      </c>
      <c r="B142" s="17"/>
      <c r="C142" s="18"/>
      <c r="D142" s="19"/>
      <c r="E142" s="110" t="str">
        <f t="shared" si="6"/>
        <v/>
      </c>
      <c r="F142" s="182"/>
      <c r="G142" s="182"/>
      <c r="H142" s="182"/>
      <c r="I142" s="182"/>
      <c r="J142" s="20"/>
    </row>
    <row r="143" spans="1:10">
      <c r="A143" s="109">
        <f t="shared" ca="1" si="7"/>
        <v>45990</v>
      </c>
      <c r="B143" s="17"/>
      <c r="C143" s="18"/>
      <c r="D143" s="19"/>
      <c r="E143" s="110" t="str">
        <f t="shared" si="6"/>
        <v/>
      </c>
      <c r="F143" s="182"/>
      <c r="G143" s="182"/>
      <c r="H143" s="182"/>
      <c r="I143" s="182"/>
      <c r="J143" s="20"/>
    </row>
    <row r="144" spans="1:10">
      <c r="A144" s="109">
        <f t="shared" ca="1" si="7"/>
        <v>45991</v>
      </c>
      <c r="B144" s="17"/>
      <c r="C144" s="18"/>
      <c r="D144" s="19"/>
      <c r="E144" s="110" t="str">
        <f t="shared" si="6"/>
        <v/>
      </c>
      <c r="F144" s="182"/>
      <c r="G144" s="182"/>
      <c r="H144" s="182"/>
      <c r="I144" s="182"/>
      <c r="J144" s="20"/>
    </row>
    <row r="145" spans="1:13">
      <c r="A145" s="109">
        <f t="shared" ca="1" si="7"/>
        <v>45992</v>
      </c>
      <c r="B145" s="17"/>
      <c r="C145" s="18"/>
      <c r="D145" s="19"/>
      <c r="E145" s="110" t="str">
        <f t="shared" si="6"/>
        <v/>
      </c>
      <c r="F145" s="182"/>
      <c r="G145" s="182"/>
      <c r="H145" s="182"/>
      <c r="I145" s="182"/>
      <c r="J145" s="20"/>
    </row>
    <row r="146" spans="1:13">
      <c r="A146" s="5" t="s">
        <v>11</v>
      </c>
      <c r="B146" s="183"/>
      <c r="C146" s="184"/>
      <c r="D146" s="110" t="str">
        <f>IF(SUM($D115:$D145)=0,"",SUM($D115:$D145))</f>
        <v/>
      </c>
      <c r="E146" s="110" t="str">
        <f>IF(SUM($E115:$E145)=0,"",SUM($E115:$E145))</f>
        <v/>
      </c>
      <c r="F146" s="185"/>
      <c r="G146" s="185"/>
      <c r="H146" s="185"/>
      <c r="I146" s="185"/>
      <c r="J146" s="72"/>
    </row>
    <row r="148" spans="1:13" ht="27" customHeight="1">
      <c r="A148" s="179" t="s">
        <v>24</v>
      </c>
      <c r="B148" s="190" t="s">
        <v>67</v>
      </c>
      <c r="C148" s="191"/>
      <c r="D148" s="181" t="s">
        <v>25</v>
      </c>
      <c r="E148" s="181" t="s">
        <v>26</v>
      </c>
      <c r="F148" s="181" t="s">
        <v>119</v>
      </c>
      <c r="G148" s="179"/>
      <c r="H148" s="179"/>
      <c r="I148" s="179"/>
      <c r="J148" s="186" t="s">
        <v>77</v>
      </c>
    </row>
    <row r="149" spans="1:13">
      <c r="A149" s="179"/>
      <c r="B149" s="107" t="s">
        <v>27</v>
      </c>
      <c r="C149" s="108" t="s">
        <v>28</v>
      </c>
      <c r="D149" s="181"/>
      <c r="E149" s="181"/>
      <c r="F149" s="179"/>
      <c r="G149" s="179"/>
      <c r="H149" s="179"/>
      <c r="I149" s="179"/>
      <c r="J149" s="187"/>
    </row>
    <row r="150" spans="1:13">
      <c r="A150" s="109" cm="1">
        <f t="array" aca="1" ref="A150" ca="1">DATE("2025","8"+4,IFERROR(INDIRECT(L1),"1"))</f>
        <v>45992</v>
      </c>
      <c r="B150" s="17"/>
      <c r="C150" s="18"/>
      <c r="D150" s="19"/>
      <c r="E150" s="110" t="str">
        <f>IF($B150="","",$C150-$B150-$D150)</f>
        <v/>
      </c>
      <c r="F150" s="182"/>
      <c r="G150" s="182"/>
      <c r="H150" s="182"/>
      <c r="I150" s="182"/>
      <c r="J150" s="20"/>
      <c r="M150" s="115"/>
    </row>
    <row r="151" spans="1:13">
      <c r="A151" s="109">
        <f ca="1">A150+1</f>
        <v>45993</v>
      </c>
      <c r="B151" s="17"/>
      <c r="C151" s="18"/>
      <c r="D151" s="19"/>
      <c r="E151" s="110" t="str">
        <f t="shared" ref="E151:E180" si="8">IF($B151="","",$C151-$B151-$D151)</f>
        <v/>
      </c>
      <c r="F151" s="182"/>
      <c r="G151" s="182"/>
      <c r="H151" s="182"/>
      <c r="I151" s="182"/>
      <c r="J151" s="20"/>
    </row>
    <row r="152" spans="1:13">
      <c r="A152" s="109">
        <f t="shared" ref="A152:A180" ca="1" si="9">A151+1</f>
        <v>45994</v>
      </c>
      <c r="B152" s="17"/>
      <c r="C152" s="18"/>
      <c r="D152" s="19"/>
      <c r="E152" s="110" t="str">
        <f t="shared" si="8"/>
        <v/>
      </c>
      <c r="F152" s="182"/>
      <c r="G152" s="182"/>
      <c r="H152" s="182"/>
      <c r="I152" s="182"/>
      <c r="J152" s="20"/>
    </row>
    <row r="153" spans="1:13">
      <c r="A153" s="109">
        <f t="shared" ca="1" si="9"/>
        <v>45995</v>
      </c>
      <c r="B153" s="17"/>
      <c r="C153" s="18"/>
      <c r="D153" s="19"/>
      <c r="E153" s="110" t="str">
        <f t="shared" si="8"/>
        <v/>
      </c>
      <c r="F153" s="182"/>
      <c r="G153" s="182"/>
      <c r="H153" s="182"/>
      <c r="I153" s="182"/>
      <c r="J153" s="20"/>
    </row>
    <row r="154" spans="1:13">
      <c r="A154" s="109">
        <f t="shared" ca="1" si="9"/>
        <v>45996</v>
      </c>
      <c r="B154" s="17"/>
      <c r="C154" s="18"/>
      <c r="D154" s="19"/>
      <c r="E154" s="110" t="str">
        <f t="shared" si="8"/>
        <v/>
      </c>
      <c r="F154" s="182"/>
      <c r="G154" s="182"/>
      <c r="H154" s="182"/>
      <c r="I154" s="182"/>
      <c r="J154" s="20"/>
    </row>
    <row r="155" spans="1:13">
      <c r="A155" s="109">
        <f t="shared" ca="1" si="9"/>
        <v>45997</v>
      </c>
      <c r="B155" s="17"/>
      <c r="C155" s="18"/>
      <c r="D155" s="19"/>
      <c r="E155" s="110" t="str">
        <f t="shared" si="8"/>
        <v/>
      </c>
      <c r="F155" s="182"/>
      <c r="G155" s="182"/>
      <c r="H155" s="182"/>
      <c r="I155" s="182"/>
      <c r="J155" s="20"/>
    </row>
    <row r="156" spans="1:13">
      <c r="A156" s="109">
        <f t="shared" ca="1" si="9"/>
        <v>45998</v>
      </c>
      <c r="B156" s="17"/>
      <c r="C156" s="18"/>
      <c r="D156" s="19"/>
      <c r="E156" s="110" t="str">
        <f t="shared" si="8"/>
        <v/>
      </c>
      <c r="F156" s="182"/>
      <c r="G156" s="182"/>
      <c r="H156" s="182"/>
      <c r="I156" s="182"/>
      <c r="J156" s="20"/>
    </row>
    <row r="157" spans="1:13">
      <c r="A157" s="109">
        <f t="shared" ca="1" si="9"/>
        <v>45999</v>
      </c>
      <c r="B157" s="17"/>
      <c r="C157" s="18"/>
      <c r="D157" s="19"/>
      <c r="E157" s="110" t="str">
        <f t="shared" si="8"/>
        <v/>
      </c>
      <c r="F157" s="182"/>
      <c r="G157" s="182"/>
      <c r="H157" s="182"/>
      <c r="I157" s="182"/>
      <c r="J157" s="20"/>
    </row>
    <row r="158" spans="1:13">
      <c r="A158" s="109">
        <f t="shared" ca="1" si="9"/>
        <v>46000</v>
      </c>
      <c r="B158" s="17"/>
      <c r="C158" s="18"/>
      <c r="D158" s="19"/>
      <c r="E158" s="110" t="str">
        <f t="shared" si="8"/>
        <v/>
      </c>
      <c r="F158" s="182"/>
      <c r="G158" s="182"/>
      <c r="H158" s="182"/>
      <c r="I158" s="182"/>
      <c r="J158" s="20"/>
    </row>
    <row r="159" spans="1:13">
      <c r="A159" s="109">
        <f t="shared" ca="1" si="9"/>
        <v>46001</v>
      </c>
      <c r="B159" s="17"/>
      <c r="C159" s="18"/>
      <c r="D159" s="19"/>
      <c r="E159" s="110" t="str">
        <f t="shared" si="8"/>
        <v/>
      </c>
      <c r="F159" s="182"/>
      <c r="G159" s="182"/>
      <c r="H159" s="182"/>
      <c r="I159" s="182"/>
      <c r="J159" s="20"/>
    </row>
    <row r="160" spans="1:13">
      <c r="A160" s="109">
        <f t="shared" ca="1" si="9"/>
        <v>46002</v>
      </c>
      <c r="B160" s="17"/>
      <c r="C160" s="18"/>
      <c r="D160" s="19"/>
      <c r="E160" s="110" t="str">
        <f t="shared" si="8"/>
        <v/>
      </c>
      <c r="F160" s="182"/>
      <c r="G160" s="182"/>
      <c r="H160" s="182"/>
      <c r="I160" s="182"/>
      <c r="J160" s="20"/>
    </row>
    <row r="161" spans="1:10">
      <c r="A161" s="109">
        <f t="shared" ca="1" si="9"/>
        <v>46003</v>
      </c>
      <c r="B161" s="17"/>
      <c r="C161" s="18"/>
      <c r="D161" s="19"/>
      <c r="E161" s="110" t="str">
        <f t="shared" si="8"/>
        <v/>
      </c>
      <c r="F161" s="182"/>
      <c r="G161" s="182"/>
      <c r="H161" s="182"/>
      <c r="I161" s="182"/>
      <c r="J161" s="20"/>
    </row>
    <row r="162" spans="1:10">
      <c r="A162" s="109">
        <f t="shared" ca="1" si="9"/>
        <v>46004</v>
      </c>
      <c r="B162" s="17"/>
      <c r="C162" s="18"/>
      <c r="D162" s="19"/>
      <c r="E162" s="110" t="str">
        <f t="shared" si="8"/>
        <v/>
      </c>
      <c r="F162" s="182"/>
      <c r="G162" s="182"/>
      <c r="H162" s="182"/>
      <c r="I162" s="182"/>
      <c r="J162" s="20"/>
    </row>
    <row r="163" spans="1:10">
      <c r="A163" s="109">
        <f t="shared" ca="1" si="9"/>
        <v>46005</v>
      </c>
      <c r="B163" s="17"/>
      <c r="C163" s="18"/>
      <c r="D163" s="19"/>
      <c r="E163" s="110" t="str">
        <f t="shared" si="8"/>
        <v/>
      </c>
      <c r="F163" s="182"/>
      <c r="G163" s="182"/>
      <c r="H163" s="182"/>
      <c r="I163" s="182"/>
      <c r="J163" s="20"/>
    </row>
    <row r="164" spans="1:10">
      <c r="A164" s="109">
        <f t="shared" ca="1" si="9"/>
        <v>46006</v>
      </c>
      <c r="B164" s="17"/>
      <c r="C164" s="18"/>
      <c r="D164" s="19"/>
      <c r="E164" s="110" t="str">
        <f t="shared" si="8"/>
        <v/>
      </c>
      <c r="F164" s="182"/>
      <c r="G164" s="182"/>
      <c r="H164" s="182"/>
      <c r="I164" s="182"/>
      <c r="J164" s="20"/>
    </row>
    <row r="165" spans="1:10">
      <c r="A165" s="109">
        <f t="shared" ca="1" si="9"/>
        <v>46007</v>
      </c>
      <c r="B165" s="17"/>
      <c r="C165" s="18"/>
      <c r="D165" s="19"/>
      <c r="E165" s="110" t="str">
        <f t="shared" si="8"/>
        <v/>
      </c>
      <c r="F165" s="182"/>
      <c r="G165" s="182"/>
      <c r="H165" s="182"/>
      <c r="I165" s="182"/>
      <c r="J165" s="20"/>
    </row>
    <row r="166" spans="1:10">
      <c r="A166" s="109">
        <f t="shared" ca="1" si="9"/>
        <v>46008</v>
      </c>
      <c r="B166" s="17"/>
      <c r="C166" s="18"/>
      <c r="D166" s="19"/>
      <c r="E166" s="110" t="str">
        <f t="shared" si="8"/>
        <v/>
      </c>
      <c r="F166" s="182"/>
      <c r="G166" s="182"/>
      <c r="H166" s="182"/>
      <c r="I166" s="182"/>
      <c r="J166" s="20"/>
    </row>
    <row r="167" spans="1:10">
      <c r="A167" s="109">
        <f t="shared" ca="1" si="9"/>
        <v>46009</v>
      </c>
      <c r="B167" s="17"/>
      <c r="C167" s="18"/>
      <c r="D167" s="19"/>
      <c r="E167" s="110" t="str">
        <f t="shared" si="8"/>
        <v/>
      </c>
      <c r="F167" s="182"/>
      <c r="G167" s="182"/>
      <c r="H167" s="182"/>
      <c r="I167" s="182"/>
      <c r="J167" s="20"/>
    </row>
    <row r="168" spans="1:10">
      <c r="A168" s="109">
        <f t="shared" ca="1" si="9"/>
        <v>46010</v>
      </c>
      <c r="B168" s="17"/>
      <c r="C168" s="18"/>
      <c r="D168" s="19"/>
      <c r="E168" s="110" t="str">
        <f t="shared" si="8"/>
        <v/>
      </c>
      <c r="F168" s="182"/>
      <c r="G168" s="182"/>
      <c r="H168" s="182"/>
      <c r="I168" s="182"/>
      <c r="J168" s="20"/>
    </row>
    <row r="169" spans="1:10">
      <c r="A169" s="109">
        <f t="shared" ca="1" si="9"/>
        <v>46011</v>
      </c>
      <c r="B169" s="17"/>
      <c r="C169" s="18"/>
      <c r="D169" s="19"/>
      <c r="E169" s="110" t="str">
        <f t="shared" si="8"/>
        <v/>
      </c>
      <c r="F169" s="182"/>
      <c r="G169" s="182"/>
      <c r="H169" s="182"/>
      <c r="I169" s="182"/>
      <c r="J169" s="20"/>
    </row>
    <row r="170" spans="1:10">
      <c r="A170" s="109">
        <f t="shared" ca="1" si="9"/>
        <v>46012</v>
      </c>
      <c r="B170" s="17"/>
      <c r="C170" s="18"/>
      <c r="D170" s="19"/>
      <c r="E170" s="110" t="str">
        <f t="shared" si="8"/>
        <v/>
      </c>
      <c r="F170" s="182"/>
      <c r="G170" s="182"/>
      <c r="H170" s="182"/>
      <c r="I170" s="182"/>
      <c r="J170" s="20"/>
    </row>
    <row r="171" spans="1:10">
      <c r="A171" s="109">
        <f t="shared" ca="1" si="9"/>
        <v>46013</v>
      </c>
      <c r="B171" s="17"/>
      <c r="C171" s="18"/>
      <c r="D171" s="19"/>
      <c r="E171" s="110" t="str">
        <f t="shared" si="8"/>
        <v/>
      </c>
      <c r="F171" s="182"/>
      <c r="G171" s="182"/>
      <c r="H171" s="182"/>
      <c r="I171" s="182"/>
      <c r="J171" s="20"/>
    </row>
    <row r="172" spans="1:10">
      <c r="A172" s="109">
        <f t="shared" ca="1" si="9"/>
        <v>46014</v>
      </c>
      <c r="B172" s="17"/>
      <c r="C172" s="18"/>
      <c r="D172" s="19"/>
      <c r="E172" s="110" t="str">
        <f t="shared" si="8"/>
        <v/>
      </c>
      <c r="F172" s="182"/>
      <c r="G172" s="182"/>
      <c r="H172" s="182"/>
      <c r="I172" s="182"/>
      <c r="J172" s="20"/>
    </row>
    <row r="173" spans="1:10">
      <c r="A173" s="109">
        <f t="shared" ca="1" si="9"/>
        <v>46015</v>
      </c>
      <c r="B173" s="17"/>
      <c r="C173" s="18"/>
      <c r="D173" s="19"/>
      <c r="E173" s="110" t="str">
        <f t="shared" si="8"/>
        <v/>
      </c>
      <c r="F173" s="182"/>
      <c r="G173" s="182"/>
      <c r="H173" s="182"/>
      <c r="I173" s="182"/>
      <c r="J173" s="20"/>
    </row>
    <row r="174" spans="1:10">
      <c r="A174" s="109">
        <f t="shared" ca="1" si="9"/>
        <v>46016</v>
      </c>
      <c r="B174" s="17"/>
      <c r="C174" s="18"/>
      <c r="D174" s="19"/>
      <c r="E174" s="110" t="str">
        <f t="shared" si="8"/>
        <v/>
      </c>
      <c r="F174" s="182"/>
      <c r="G174" s="182"/>
      <c r="H174" s="182"/>
      <c r="I174" s="182"/>
      <c r="J174" s="20"/>
    </row>
    <row r="175" spans="1:10">
      <c r="A175" s="109">
        <f t="shared" ca="1" si="9"/>
        <v>46017</v>
      </c>
      <c r="B175" s="17"/>
      <c r="C175" s="18"/>
      <c r="D175" s="19"/>
      <c r="E175" s="110" t="str">
        <f t="shared" si="8"/>
        <v/>
      </c>
      <c r="F175" s="182"/>
      <c r="G175" s="182"/>
      <c r="H175" s="182"/>
      <c r="I175" s="182"/>
      <c r="J175" s="20"/>
    </row>
    <row r="176" spans="1:10">
      <c r="A176" s="109">
        <f t="shared" ca="1" si="9"/>
        <v>46018</v>
      </c>
      <c r="B176" s="17"/>
      <c r="C176" s="18"/>
      <c r="D176" s="19"/>
      <c r="E176" s="110" t="str">
        <f t="shared" si="8"/>
        <v/>
      </c>
      <c r="F176" s="182"/>
      <c r="G176" s="182"/>
      <c r="H176" s="182"/>
      <c r="I176" s="182"/>
      <c r="J176" s="20"/>
    </row>
    <row r="177" spans="1:13">
      <c r="A177" s="109">
        <f t="shared" ca="1" si="9"/>
        <v>46019</v>
      </c>
      <c r="B177" s="17"/>
      <c r="C177" s="18"/>
      <c r="D177" s="19"/>
      <c r="E177" s="110" t="str">
        <f t="shared" si="8"/>
        <v/>
      </c>
      <c r="F177" s="182"/>
      <c r="G177" s="182"/>
      <c r="H177" s="182"/>
      <c r="I177" s="182"/>
      <c r="J177" s="20"/>
    </row>
    <row r="178" spans="1:13">
      <c r="A178" s="109">
        <f t="shared" ca="1" si="9"/>
        <v>46020</v>
      </c>
      <c r="B178" s="17"/>
      <c r="C178" s="18"/>
      <c r="D178" s="19"/>
      <c r="E178" s="110" t="str">
        <f t="shared" si="8"/>
        <v/>
      </c>
      <c r="F178" s="182"/>
      <c r="G178" s="182"/>
      <c r="H178" s="182"/>
      <c r="I178" s="182"/>
      <c r="J178" s="20"/>
    </row>
    <row r="179" spans="1:13">
      <c r="A179" s="109">
        <f t="shared" ca="1" si="9"/>
        <v>46021</v>
      </c>
      <c r="B179" s="17"/>
      <c r="C179" s="18"/>
      <c r="D179" s="19"/>
      <c r="E179" s="110" t="str">
        <f t="shared" si="8"/>
        <v/>
      </c>
      <c r="F179" s="182"/>
      <c r="G179" s="182"/>
      <c r="H179" s="182"/>
      <c r="I179" s="182"/>
      <c r="J179" s="20"/>
    </row>
    <row r="180" spans="1:13">
      <c r="A180" s="109">
        <f t="shared" ca="1" si="9"/>
        <v>46022</v>
      </c>
      <c r="B180" s="17"/>
      <c r="C180" s="18"/>
      <c r="D180" s="19"/>
      <c r="E180" s="110" t="str">
        <f t="shared" si="8"/>
        <v/>
      </c>
      <c r="F180" s="182"/>
      <c r="G180" s="182"/>
      <c r="H180" s="182"/>
      <c r="I180" s="182"/>
      <c r="J180" s="20"/>
    </row>
    <row r="181" spans="1:13">
      <c r="A181" s="5" t="s">
        <v>11</v>
      </c>
      <c r="B181" s="183"/>
      <c r="C181" s="184"/>
      <c r="D181" s="110" t="str">
        <f>IF(SUM($D150:$D180)=0,"",SUM($D150:$D180))</f>
        <v/>
      </c>
      <c r="E181" s="110" t="str">
        <f>IF(SUM($E150:$E180)=0,"",SUM($E150:$E180))</f>
        <v/>
      </c>
      <c r="F181" s="185"/>
      <c r="G181" s="185"/>
      <c r="H181" s="185"/>
      <c r="I181" s="185"/>
      <c r="J181" s="72"/>
    </row>
    <row r="183" spans="1:13" ht="27" customHeight="1">
      <c r="A183" s="179" t="s">
        <v>24</v>
      </c>
      <c r="B183" s="190" t="s">
        <v>67</v>
      </c>
      <c r="C183" s="191"/>
      <c r="D183" s="181" t="s">
        <v>25</v>
      </c>
      <c r="E183" s="181" t="s">
        <v>26</v>
      </c>
      <c r="F183" s="181" t="s">
        <v>119</v>
      </c>
      <c r="G183" s="179"/>
      <c r="H183" s="179"/>
      <c r="I183" s="179"/>
      <c r="J183" s="186" t="s">
        <v>77</v>
      </c>
    </row>
    <row r="184" spans="1:13">
      <c r="A184" s="179"/>
      <c r="B184" s="107" t="s">
        <v>27</v>
      </c>
      <c r="C184" s="108" t="s">
        <v>28</v>
      </c>
      <c r="D184" s="181"/>
      <c r="E184" s="181"/>
      <c r="F184" s="179"/>
      <c r="G184" s="179"/>
      <c r="H184" s="179"/>
      <c r="I184" s="179"/>
      <c r="J184" s="187"/>
    </row>
    <row r="185" spans="1:13">
      <c r="A185" s="109" cm="1">
        <f t="array" aca="1" ref="A185" ca="1">DATE("2025","8"+5,IFERROR(INDIRECT(L1),"1"))</f>
        <v>46023</v>
      </c>
      <c r="B185" s="17"/>
      <c r="C185" s="18"/>
      <c r="D185" s="19"/>
      <c r="E185" s="110" t="str">
        <f>IF($B185="","",$C185-$B185-$D185)</f>
        <v/>
      </c>
      <c r="F185" s="182"/>
      <c r="G185" s="182"/>
      <c r="H185" s="182"/>
      <c r="I185" s="182"/>
      <c r="J185" s="20"/>
      <c r="M185" s="115"/>
    </row>
    <row r="186" spans="1:13">
      <c r="A186" s="109">
        <f ca="1">A185+1</f>
        <v>46024</v>
      </c>
      <c r="B186" s="17"/>
      <c r="C186" s="18"/>
      <c r="D186" s="19"/>
      <c r="E186" s="110" t="str">
        <f t="shared" ref="E186:E215" si="10">IF($B186="","",$C186-$B186-$D186)</f>
        <v/>
      </c>
      <c r="F186" s="182"/>
      <c r="G186" s="182"/>
      <c r="H186" s="182"/>
      <c r="I186" s="182"/>
      <c r="J186" s="20"/>
    </row>
    <row r="187" spans="1:13">
      <c r="A187" s="109">
        <f t="shared" ref="A187:A215" ca="1" si="11">A186+1</f>
        <v>46025</v>
      </c>
      <c r="B187" s="17"/>
      <c r="C187" s="18"/>
      <c r="D187" s="19"/>
      <c r="E187" s="110" t="str">
        <f t="shared" si="10"/>
        <v/>
      </c>
      <c r="F187" s="182"/>
      <c r="G187" s="182"/>
      <c r="H187" s="182"/>
      <c r="I187" s="182"/>
      <c r="J187" s="20"/>
    </row>
    <row r="188" spans="1:13">
      <c r="A188" s="109">
        <f t="shared" ca="1" si="11"/>
        <v>46026</v>
      </c>
      <c r="B188" s="17"/>
      <c r="C188" s="18"/>
      <c r="D188" s="19"/>
      <c r="E188" s="110" t="str">
        <f t="shared" si="10"/>
        <v/>
      </c>
      <c r="F188" s="182"/>
      <c r="G188" s="182"/>
      <c r="H188" s="182"/>
      <c r="I188" s="182"/>
      <c r="J188" s="20"/>
    </row>
    <row r="189" spans="1:13">
      <c r="A189" s="109">
        <f t="shared" ca="1" si="11"/>
        <v>46027</v>
      </c>
      <c r="B189" s="17"/>
      <c r="C189" s="18"/>
      <c r="D189" s="19"/>
      <c r="E189" s="110" t="str">
        <f t="shared" si="10"/>
        <v/>
      </c>
      <c r="F189" s="182"/>
      <c r="G189" s="182"/>
      <c r="H189" s="182"/>
      <c r="I189" s="182"/>
      <c r="J189" s="20"/>
    </row>
    <row r="190" spans="1:13">
      <c r="A190" s="109">
        <f t="shared" ca="1" si="11"/>
        <v>46028</v>
      </c>
      <c r="B190" s="17"/>
      <c r="C190" s="18"/>
      <c r="D190" s="19"/>
      <c r="E190" s="110" t="str">
        <f t="shared" si="10"/>
        <v/>
      </c>
      <c r="F190" s="182"/>
      <c r="G190" s="182"/>
      <c r="H190" s="182"/>
      <c r="I190" s="182"/>
      <c r="J190" s="20"/>
    </row>
    <row r="191" spans="1:13">
      <c r="A191" s="109">
        <f t="shared" ca="1" si="11"/>
        <v>46029</v>
      </c>
      <c r="B191" s="17"/>
      <c r="C191" s="18"/>
      <c r="D191" s="19"/>
      <c r="E191" s="110" t="str">
        <f t="shared" si="10"/>
        <v/>
      </c>
      <c r="F191" s="182"/>
      <c r="G191" s="182"/>
      <c r="H191" s="182"/>
      <c r="I191" s="182"/>
      <c r="J191" s="20"/>
    </row>
    <row r="192" spans="1:13">
      <c r="A192" s="109">
        <f t="shared" ca="1" si="11"/>
        <v>46030</v>
      </c>
      <c r="B192" s="17"/>
      <c r="C192" s="18"/>
      <c r="D192" s="19"/>
      <c r="E192" s="110" t="str">
        <f t="shared" si="10"/>
        <v/>
      </c>
      <c r="F192" s="182"/>
      <c r="G192" s="182"/>
      <c r="H192" s="182"/>
      <c r="I192" s="182"/>
      <c r="J192" s="20"/>
    </row>
    <row r="193" spans="1:10">
      <c r="A193" s="109">
        <f t="shared" ca="1" si="11"/>
        <v>46031</v>
      </c>
      <c r="B193" s="17"/>
      <c r="C193" s="18"/>
      <c r="D193" s="19"/>
      <c r="E193" s="110" t="str">
        <f t="shared" si="10"/>
        <v/>
      </c>
      <c r="F193" s="182"/>
      <c r="G193" s="182"/>
      <c r="H193" s="182"/>
      <c r="I193" s="182"/>
      <c r="J193" s="20"/>
    </row>
    <row r="194" spans="1:10">
      <c r="A194" s="109">
        <f t="shared" ca="1" si="11"/>
        <v>46032</v>
      </c>
      <c r="B194" s="17"/>
      <c r="C194" s="18"/>
      <c r="D194" s="19"/>
      <c r="E194" s="110" t="str">
        <f t="shared" si="10"/>
        <v/>
      </c>
      <c r="F194" s="182"/>
      <c r="G194" s="182"/>
      <c r="H194" s="182"/>
      <c r="I194" s="182"/>
      <c r="J194" s="20"/>
    </row>
    <row r="195" spans="1:10">
      <c r="A195" s="109">
        <f t="shared" ca="1" si="11"/>
        <v>46033</v>
      </c>
      <c r="B195" s="17"/>
      <c r="C195" s="18"/>
      <c r="D195" s="19"/>
      <c r="E195" s="110" t="str">
        <f t="shared" si="10"/>
        <v/>
      </c>
      <c r="F195" s="182"/>
      <c r="G195" s="182"/>
      <c r="H195" s="182"/>
      <c r="I195" s="182"/>
      <c r="J195" s="20"/>
    </row>
    <row r="196" spans="1:10">
      <c r="A196" s="109">
        <f t="shared" ca="1" si="11"/>
        <v>46034</v>
      </c>
      <c r="B196" s="17"/>
      <c r="C196" s="18"/>
      <c r="D196" s="19"/>
      <c r="E196" s="110" t="str">
        <f t="shared" si="10"/>
        <v/>
      </c>
      <c r="F196" s="182"/>
      <c r="G196" s="182"/>
      <c r="H196" s="182"/>
      <c r="I196" s="182"/>
      <c r="J196" s="20"/>
    </row>
    <row r="197" spans="1:10">
      <c r="A197" s="109">
        <f t="shared" ca="1" si="11"/>
        <v>46035</v>
      </c>
      <c r="B197" s="17"/>
      <c r="C197" s="18"/>
      <c r="D197" s="19"/>
      <c r="E197" s="110" t="str">
        <f t="shared" si="10"/>
        <v/>
      </c>
      <c r="F197" s="182"/>
      <c r="G197" s="182"/>
      <c r="H197" s="182"/>
      <c r="I197" s="182"/>
      <c r="J197" s="20"/>
    </row>
    <row r="198" spans="1:10">
      <c r="A198" s="109">
        <f t="shared" ca="1" si="11"/>
        <v>46036</v>
      </c>
      <c r="B198" s="17"/>
      <c r="C198" s="18"/>
      <c r="D198" s="19"/>
      <c r="E198" s="110" t="str">
        <f t="shared" si="10"/>
        <v/>
      </c>
      <c r="F198" s="182"/>
      <c r="G198" s="182"/>
      <c r="H198" s="182"/>
      <c r="I198" s="182"/>
      <c r="J198" s="20"/>
    </row>
    <row r="199" spans="1:10">
      <c r="A199" s="109">
        <f t="shared" ca="1" si="11"/>
        <v>46037</v>
      </c>
      <c r="B199" s="17"/>
      <c r="C199" s="18"/>
      <c r="D199" s="19"/>
      <c r="E199" s="110" t="str">
        <f t="shared" si="10"/>
        <v/>
      </c>
      <c r="F199" s="182"/>
      <c r="G199" s="182"/>
      <c r="H199" s="182"/>
      <c r="I199" s="182"/>
      <c r="J199" s="20"/>
    </row>
    <row r="200" spans="1:10">
      <c r="A200" s="109">
        <f t="shared" ca="1" si="11"/>
        <v>46038</v>
      </c>
      <c r="B200" s="17"/>
      <c r="C200" s="18"/>
      <c r="D200" s="19"/>
      <c r="E200" s="110" t="str">
        <f t="shared" si="10"/>
        <v/>
      </c>
      <c r="F200" s="182"/>
      <c r="G200" s="182"/>
      <c r="H200" s="182"/>
      <c r="I200" s="182"/>
      <c r="J200" s="20"/>
    </row>
    <row r="201" spans="1:10">
      <c r="A201" s="109">
        <f t="shared" ca="1" si="11"/>
        <v>46039</v>
      </c>
      <c r="B201" s="17"/>
      <c r="C201" s="18"/>
      <c r="D201" s="19"/>
      <c r="E201" s="110" t="str">
        <f t="shared" si="10"/>
        <v/>
      </c>
      <c r="F201" s="182"/>
      <c r="G201" s="182"/>
      <c r="H201" s="182"/>
      <c r="I201" s="182"/>
      <c r="J201" s="20"/>
    </row>
    <row r="202" spans="1:10">
      <c r="A202" s="109">
        <f t="shared" ca="1" si="11"/>
        <v>46040</v>
      </c>
      <c r="B202" s="17"/>
      <c r="C202" s="18"/>
      <c r="D202" s="19"/>
      <c r="E202" s="110" t="str">
        <f t="shared" si="10"/>
        <v/>
      </c>
      <c r="F202" s="182"/>
      <c r="G202" s="182"/>
      <c r="H202" s="182"/>
      <c r="I202" s="182"/>
      <c r="J202" s="20"/>
    </row>
    <row r="203" spans="1:10">
      <c r="A203" s="109">
        <f t="shared" ca="1" si="11"/>
        <v>46041</v>
      </c>
      <c r="B203" s="17"/>
      <c r="C203" s="18"/>
      <c r="D203" s="19"/>
      <c r="E203" s="110" t="str">
        <f t="shared" si="10"/>
        <v/>
      </c>
      <c r="F203" s="182"/>
      <c r="G203" s="182"/>
      <c r="H203" s="182"/>
      <c r="I203" s="182"/>
      <c r="J203" s="20"/>
    </row>
    <row r="204" spans="1:10">
      <c r="A204" s="109">
        <f t="shared" ca="1" si="11"/>
        <v>46042</v>
      </c>
      <c r="B204" s="17"/>
      <c r="C204" s="18"/>
      <c r="D204" s="19"/>
      <c r="E204" s="110" t="str">
        <f t="shared" si="10"/>
        <v/>
      </c>
      <c r="F204" s="182"/>
      <c r="G204" s="182"/>
      <c r="H204" s="182"/>
      <c r="I204" s="182"/>
      <c r="J204" s="20"/>
    </row>
    <row r="205" spans="1:10">
      <c r="A205" s="109">
        <f t="shared" ca="1" si="11"/>
        <v>46043</v>
      </c>
      <c r="B205" s="17"/>
      <c r="C205" s="18"/>
      <c r="D205" s="19"/>
      <c r="E205" s="110" t="str">
        <f t="shared" si="10"/>
        <v/>
      </c>
      <c r="F205" s="182"/>
      <c r="G205" s="182"/>
      <c r="H205" s="182"/>
      <c r="I205" s="182"/>
      <c r="J205" s="20"/>
    </row>
    <row r="206" spans="1:10">
      <c r="A206" s="109">
        <f t="shared" ca="1" si="11"/>
        <v>46044</v>
      </c>
      <c r="B206" s="17"/>
      <c r="C206" s="18"/>
      <c r="D206" s="19"/>
      <c r="E206" s="110" t="str">
        <f t="shared" si="10"/>
        <v/>
      </c>
      <c r="F206" s="182"/>
      <c r="G206" s="182"/>
      <c r="H206" s="182"/>
      <c r="I206" s="182"/>
      <c r="J206" s="20"/>
    </row>
    <row r="207" spans="1:10">
      <c r="A207" s="109">
        <f t="shared" ca="1" si="11"/>
        <v>46045</v>
      </c>
      <c r="B207" s="17"/>
      <c r="C207" s="18"/>
      <c r="D207" s="19"/>
      <c r="E207" s="110" t="str">
        <f t="shared" si="10"/>
        <v/>
      </c>
      <c r="F207" s="182"/>
      <c r="G207" s="182"/>
      <c r="H207" s="182"/>
      <c r="I207" s="182"/>
      <c r="J207" s="20"/>
    </row>
    <row r="208" spans="1:10">
      <c r="A208" s="109">
        <f t="shared" ca="1" si="11"/>
        <v>46046</v>
      </c>
      <c r="B208" s="17"/>
      <c r="C208" s="18"/>
      <c r="D208" s="19"/>
      <c r="E208" s="110" t="str">
        <f t="shared" si="10"/>
        <v/>
      </c>
      <c r="F208" s="182"/>
      <c r="G208" s="182"/>
      <c r="H208" s="182"/>
      <c r="I208" s="182"/>
      <c r="J208" s="20"/>
    </row>
    <row r="209" spans="1:13">
      <c r="A209" s="109">
        <f t="shared" ca="1" si="11"/>
        <v>46047</v>
      </c>
      <c r="B209" s="17"/>
      <c r="C209" s="18"/>
      <c r="D209" s="19"/>
      <c r="E209" s="110" t="str">
        <f t="shared" si="10"/>
        <v/>
      </c>
      <c r="F209" s="182"/>
      <c r="G209" s="182"/>
      <c r="H209" s="182"/>
      <c r="I209" s="182"/>
      <c r="J209" s="20"/>
    </row>
    <row r="210" spans="1:13">
      <c r="A210" s="109">
        <f t="shared" ca="1" si="11"/>
        <v>46048</v>
      </c>
      <c r="B210" s="17"/>
      <c r="C210" s="18"/>
      <c r="D210" s="19"/>
      <c r="E210" s="110" t="str">
        <f t="shared" si="10"/>
        <v/>
      </c>
      <c r="F210" s="182"/>
      <c r="G210" s="182"/>
      <c r="H210" s="182"/>
      <c r="I210" s="182"/>
      <c r="J210" s="20"/>
    </row>
    <row r="211" spans="1:13">
      <c r="A211" s="109">
        <f t="shared" ca="1" si="11"/>
        <v>46049</v>
      </c>
      <c r="B211" s="17"/>
      <c r="C211" s="18"/>
      <c r="D211" s="19"/>
      <c r="E211" s="110" t="str">
        <f t="shared" si="10"/>
        <v/>
      </c>
      <c r="F211" s="182"/>
      <c r="G211" s="182"/>
      <c r="H211" s="182"/>
      <c r="I211" s="182"/>
      <c r="J211" s="20"/>
    </row>
    <row r="212" spans="1:13">
      <c r="A212" s="109">
        <f t="shared" ca="1" si="11"/>
        <v>46050</v>
      </c>
      <c r="B212" s="17"/>
      <c r="C212" s="18"/>
      <c r="D212" s="19"/>
      <c r="E212" s="110" t="str">
        <f t="shared" si="10"/>
        <v/>
      </c>
      <c r="F212" s="182"/>
      <c r="G212" s="182"/>
      <c r="H212" s="182"/>
      <c r="I212" s="182"/>
      <c r="J212" s="20"/>
    </row>
    <row r="213" spans="1:13">
      <c r="A213" s="109">
        <f t="shared" ca="1" si="11"/>
        <v>46051</v>
      </c>
      <c r="B213" s="17"/>
      <c r="C213" s="18"/>
      <c r="D213" s="19"/>
      <c r="E213" s="110" t="str">
        <f t="shared" si="10"/>
        <v/>
      </c>
      <c r="F213" s="182"/>
      <c r="G213" s="182"/>
      <c r="H213" s="182"/>
      <c r="I213" s="182"/>
      <c r="J213" s="20"/>
    </row>
    <row r="214" spans="1:13">
      <c r="A214" s="109">
        <f t="shared" ca="1" si="11"/>
        <v>46052</v>
      </c>
      <c r="B214" s="17"/>
      <c r="C214" s="18"/>
      <c r="D214" s="19"/>
      <c r="E214" s="110" t="str">
        <f t="shared" si="10"/>
        <v/>
      </c>
      <c r="F214" s="182"/>
      <c r="G214" s="182"/>
      <c r="H214" s="182"/>
      <c r="I214" s="182"/>
      <c r="J214" s="20"/>
    </row>
    <row r="215" spans="1:13">
      <c r="A215" s="109">
        <f t="shared" ca="1" si="11"/>
        <v>46053</v>
      </c>
      <c r="B215" s="17"/>
      <c r="C215" s="18"/>
      <c r="D215" s="19"/>
      <c r="E215" s="110" t="str">
        <f t="shared" si="10"/>
        <v/>
      </c>
      <c r="F215" s="182"/>
      <c r="G215" s="182"/>
      <c r="H215" s="182"/>
      <c r="I215" s="182"/>
      <c r="J215" s="20"/>
    </row>
    <row r="216" spans="1:13">
      <c r="A216" s="5" t="s">
        <v>11</v>
      </c>
      <c r="B216" s="183"/>
      <c r="C216" s="184"/>
      <c r="D216" s="110" t="str">
        <f>IF(SUM($D185:$D215)=0,"",SUM($D185:$D215))</f>
        <v/>
      </c>
      <c r="E216" s="110" t="str">
        <f>IF(SUM($E185:$E215)=0,"",SUM($E185:$E215))</f>
        <v/>
      </c>
      <c r="F216" s="185"/>
      <c r="G216" s="185"/>
      <c r="H216" s="185"/>
      <c r="I216" s="185"/>
      <c r="J216" s="72"/>
    </row>
    <row r="218" spans="1:13" ht="27" customHeight="1">
      <c r="A218" s="179" t="s">
        <v>24</v>
      </c>
      <c r="B218" s="190" t="s">
        <v>67</v>
      </c>
      <c r="C218" s="191"/>
      <c r="D218" s="181" t="s">
        <v>25</v>
      </c>
      <c r="E218" s="181" t="s">
        <v>26</v>
      </c>
      <c r="F218" s="181" t="s">
        <v>119</v>
      </c>
      <c r="G218" s="179"/>
      <c r="H218" s="179"/>
      <c r="I218" s="179"/>
      <c r="J218" s="186" t="s">
        <v>77</v>
      </c>
    </row>
    <row r="219" spans="1:13">
      <c r="A219" s="179"/>
      <c r="B219" s="107" t="s">
        <v>27</v>
      </c>
      <c r="C219" s="108" t="s">
        <v>28</v>
      </c>
      <c r="D219" s="181"/>
      <c r="E219" s="181"/>
      <c r="F219" s="179"/>
      <c r="G219" s="179"/>
      <c r="H219" s="179"/>
      <c r="I219" s="179"/>
      <c r="J219" s="187"/>
    </row>
    <row r="220" spans="1:13">
      <c r="A220" s="109" cm="1">
        <f t="array" aca="1" ref="A220" ca="1">DATE("2025","8"+6,IFERROR(INDIRECT(L1),"1"))</f>
        <v>46054</v>
      </c>
      <c r="B220" s="17"/>
      <c r="C220" s="18"/>
      <c r="D220" s="19"/>
      <c r="E220" s="110" t="str">
        <f>IF($B220="","",$C220-$B220-$D220)</f>
        <v/>
      </c>
      <c r="F220" s="182"/>
      <c r="G220" s="182"/>
      <c r="H220" s="182"/>
      <c r="I220" s="182"/>
      <c r="J220" s="20"/>
      <c r="M220" s="115"/>
    </row>
    <row r="221" spans="1:13">
      <c r="A221" s="109">
        <f ca="1">A220+1</f>
        <v>46055</v>
      </c>
      <c r="B221" s="17"/>
      <c r="C221" s="18"/>
      <c r="D221" s="19"/>
      <c r="E221" s="110" t="str">
        <f t="shared" ref="E221:E246" si="12">IF($B221="","",$C221-$B221-$D221)</f>
        <v/>
      </c>
      <c r="F221" s="182"/>
      <c r="G221" s="182"/>
      <c r="H221" s="182"/>
      <c r="I221" s="182"/>
      <c r="J221" s="20"/>
    </row>
    <row r="222" spans="1:13">
      <c r="A222" s="109">
        <f t="shared" ref="A222:A250" ca="1" si="13">A221+1</f>
        <v>46056</v>
      </c>
      <c r="B222" s="17"/>
      <c r="C222" s="18"/>
      <c r="D222" s="19"/>
      <c r="E222" s="110" t="str">
        <f t="shared" si="12"/>
        <v/>
      </c>
      <c r="F222" s="182"/>
      <c r="G222" s="182"/>
      <c r="H222" s="182"/>
      <c r="I222" s="182"/>
      <c r="J222" s="20"/>
    </row>
    <row r="223" spans="1:13">
      <c r="A223" s="109">
        <f t="shared" ca="1" si="13"/>
        <v>46057</v>
      </c>
      <c r="B223" s="17"/>
      <c r="C223" s="18"/>
      <c r="D223" s="19"/>
      <c r="E223" s="110" t="str">
        <f t="shared" si="12"/>
        <v/>
      </c>
      <c r="F223" s="182"/>
      <c r="G223" s="182"/>
      <c r="H223" s="182"/>
      <c r="I223" s="182"/>
      <c r="J223" s="20"/>
    </row>
    <row r="224" spans="1:13">
      <c r="A224" s="109">
        <f t="shared" ca="1" si="13"/>
        <v>46058</v>
      </c>
      <c r="B224" s="17"/>
      <c r="C224" s="18"/>
      <c r="D224" s="19"/>
      <c r="E224" s="110" t="str">
        <f t="shared" si="12"/>
        <v/>
      </c>
      <c r="F224" s="182"/>
      <c r="G224" s="182"/>
      <c r="H224" s="182"/>
      <c r="I224" s="182"/>
      <c r="J224" s="20"/>
    </row>
    <row r="225" spans="1:10">
      <c r="A225" s="109">
        <f t="shared" ca="1" si="13"/>
        <v>46059</v>
      </c>
      <c r="B225" s="17"/>
      <c r="C225" s="18"/>
      <c r="D225" s="19"/>
      <c r="E225" s="110" t="str">
        <f t="shared" si="12"/>
        <v/>
      </c>
      <c r="F225" s="182"/>
      <c r="G225" s="182"/>
      <c r="H225" s="182"/>
      <c r="I225" s="182"/>
      <c r="J225" s="20"/>
    </row>
    <row r="226" spans="1:10">
      <c r="A226" s="109">
        <f t="shared" ca="1" si="13"/>
        <v>46060</v>
      </c>
      <c r="B226" s="17"/>
      <c r="C226" s="18"/>
      <c r="D226" s="19"/>
      <c r="E226" s="110" t="str">
        <f t="shared" si="12"/>
        <v/>
      </c>
      <c r="F226" s="182"/>
      <c r="G226" s="182"/>
      <c r="H226" s="182"/>
      <c r="I226" s="182"/>
      <c r="J226" s="20"/>
    </row>
    <row r="227" spans="1:10">
      <c r="A227" s="109">
        <f t="shared" ca="1" si="13"/>
        <v>46061</v>
      </c>
      <c r="B227" s="17"/>
      <c r="C227" s="18"/>
      <c r="D227" s="19"/>
      <c r="E227" s="110" t="str">
        <f t="shared" si="12"/>
        <v/>
      </c>
      <c r="F227" s="182"/>
      <c r="G227" s="182"/>
      <c r="H227" s="182"/>
      <c r="I227" s="182"/>
      <c r="J227" s="20"/>
    </row>
    <row r="228" spans="1:10">
      <c r="A228" s="109">
        <f t="shared" ca="1" si="13"/>
        <v>46062</v>
      </c>
      <c r="B228" s="17"/>
      <c r="C228" s="18"/>
      <c r="D228" s="19"/>
      <c r="E228" s="110" t="str">
        <f t="shared" si="12"/>
        <v/>
      </c>
      <c r="F228" s="182"/>
      <c r="G228" s="182"/>
      <c r="H228" s="182"/>
      <c r="I228" s="182"/>
      <c r="J228" s="20"/>
    </row>
    <row r="229" spans="1:10">
      <c r="A229" s="109">
        <f t="shared" ca="1" si="13"/>
        <v>46063</v>
      </c>
      <c r="B229" s="17"/>
      <c r="C229" s="18"/>
      <c r="D229" s="19"/>
      <c r="E229" s="110" t="str">
        <f t="shared" si="12"/>
        <v/>
      </c>
      <c r="F229" s="182"/>
      <c r="G229" s="182"/>
      <c r="H229" s="182"/>
      <c r="I229" s="182"/>
      <c r="J229" s="20"/>
    </row>
    <row r="230" spans="1:10">
      <c r="A230" s="109">
        <f t="shared" ca="1" si="13"/>
        <v>46064</v>
      </c>
      <c r="B230" s="17"/>
      <c r="C230" s="18"/>
      <c r="D230" s="19"/>
      <c r="E230" s="110" t="str">
        <f t="shared" si="12"/>
        <v/>
      </c>
      <c r="F230" s="182"/>
      <c r="G230" s="182"/>
      <c r="H230" s="182"/>
      <c r="I230" s="182"/>
      <c r="J230" s="20"/>
    </row>
    <row r="231" spans="1:10">
      <c r="A231" s="109">
        <f t="shared" ca="1" si="13"/>
        <v>46065</v>
      </c>
      <c r="B231" s="17"/>
      <c r="C231" s="18"/>
      <c r="D231" s="19"/>
      <c r="E231" s="110" t="str">
        <f t="shared" si="12"/>
        <v/>
      </c>
      <c r="F231" s="182"/>
      <c r="G231" s="182"/>
      <c r="H231" s="182"/>
      <c r="I231" s="182"/>
      <c r="J231" s="20"/>
    </row>
    <row r="232" spans="1:10">
      <c r="A232" s="109">
        <f t="shared" ca="1" si="13"/>
        <v>46066</v>
      </c>
      <c r="B232" s="17"/>
      <c r="C232" s="18"/>
      <c r="D232" s="19"/>
      <c r="E232" s="110" t="str">
        <f t="shared" si="12"/>
        <v/>
      </c>
      <c r="F232" s="182"/>
      <c r="G232" s="182"/>
      <c r="H232" s="182"/>
      <c r="I232" s="182"/>
      <c r="J232" s="20"/>
    </row>
    <row r="233" spans="1:10">
      <c r="A233" s="109">
        <f t="shared" ca="1" si="13"/>
        <v>46067</v>
      </c>
      <c r="B233" s="17"/>
      <c r="C233" s="18"/>
      <c r="D233" s="19"/>
      <c r="E233" s="110" t="str">
        <f t="shared" si="12"/>
        <v/>
      </c>
      <c r="F233" s="182"/>
      <c r="G233" s="182"/>
      <c r="H233" s="182"/>
      <c r="I233" s="182"/>
      <c r="J233" s="20"/>
    </row>
    <row r="234" spans="1:10">
      <c r="A234" s="109">
        <f t="shared" ca="1" si="13"/>
        <v>46068</v>
      </c>
      <c r="B234" s="17"/>
      <c r="C234" s="18"/>
      <c r="D234" s="19"/>
      <c r="E234" s="110" t="str">
        <f t="shared" si="12"/>
        <v/>
      </c>
      <c r="F234" s="182"/>
      <c r="G234" s="182"/>
      <c r="H234" s="182"/>
      <c r="I234" s="182"/>
      <c r="J234" s="20"/>
    </row>
    <row r="235" spans="1:10">
      <c r="A235" s="109">
        <f t="shared" ca="1" si="13"/>
        <v>46069</v>
      </c>
      <c r="B235" s="17"/>
      <c r="C235" s="18"/>
      <c r="D235" s="19"/>
      <c r="E235" s="110" t="str">
        <f t="shared" si="12"/>
        <v/>
      </c>
      <c r="F235" s="182"/>
      <c r="G235" s="182"/>
      <c r="H235" s="182"/>
      <c r="I235" s="182"/>
      <c r="J235" s="20"/>
    </row>
    <row r="236" spans="1:10">
      <c r="A236" s="109">
        <f t="shared" ca="1" si="13"/>
        <v>46070</v>
      </c>
      <c r="B236" s="17"/>
      <c r="C236" s="18"/>
      <c r="D236" s="19"/>
      <c r="E236" s="110" t="str">
        <f t="shared" si="12"/>
        <v/>
      </c>
      <c r="F236" s="182"/>
      <c r="G236" s="182"/>
      <c r="H236" s="182"/>
      <c r="I236" s="182"/>
      <c r="J236" s="20"/>
    </row>
    <row r="237" spans="1:10">
      <c r="A237" s="109">
        <f t="shared" ca="1" si="13"/>
        <v>46071</v>
      </c>
      <c r="B237" s="17"/>
      <c r="C237" s="18"/>
      <c r="D237" s="19"/>
      <c r="E237" s="110" t="str">
        <f t="shared" si="12"/>
        <v/>
      </c>
      <c r="F237" s="182"/>
      <c r="G237" s="182"/>
      <c r="H237" s="182"/>
      <c r="I237" s="182"/>
      <c r="J237" s="20"/>
    </row>
    <row r="238" spans="1:10">
      <c r="A238" s="109">
        <f t="shared" ca="1" si="13"/>
        <v>46072</v>
      </c>
      <c r="B238" s="17"/>
      <c r="C238" s="18"/>
      <c r="D238" s="19"/>
      <c r="E238" s="110" t="str">
        <f t="shared" si="12"/>
        <v/>
      </c>
      <c r="F238" s="182"/>
      <c r="G238" s="182"/>
      <c r="H238" s="182"/>
      <c r="I238" s="182"/>
      <c r="J238" s="20"/>
    </row>
    <row r="239" spans="1:10">
      <c r="A239" s="109">
        <f t="shared" ca="1" si="13"/>
        <v>46073</v>
      </c>
      <c r="B239" s="17"/>
      <c r="C239" s="18"/>
      <c r="D239" s="19"/>
      <c r="E239" s="110" t="str">
        <f t="shared" si="12"/>
        <v/>
      </c>
      <c r="F239" s="182"/>
      <c r="G239" s="182"/>
      <c r="H239" s="182"/>
      <c r="I239" s="182"/>
      <c r="J239" s="20"/>
    </row>
    <row r="240" spans="1:10">
      <c r="A240" s="109">
        <f t="shared" ca="1" si="13"/>
        <v>46074</v>
      </c>
      <c r="B240" s="17"/>
      <c r="C240" s="18"/>
      <c r="D240" s="19"/>
      <c r="E240" s="110" t="str">
        <f t="shared" si="12"/>
        <v/>
      </c>
      <c r="F240" s="182"/>
      <c r="G240" s="182"/>
      <c r="H240" s="182"/>
      <c r="I240" s="182"/>
      <c r="J240" s="20"/>
    </row>
    <row r="241" spans="1:13">
      <c r="A241" s="109">
        <f t="shared" ca="1" si="13"/>
        <v>46075</v>
      </c>
      <c r="B241" s="17"/>
      <c r="C241" s="18"/>
      <c r="D241" s="19"/>
      <c r="E241" s="110" t="str">
        <f t="shared" si="12"/>
        <v/>
      </c>
      <c r="F241" s="182"/>
      <c r="G241" s="182"/>
      <c r="H241" s="182"/>
      <c r="I241" s="182"/>
      <c r="J241" s="20"/>
    </row>
    <row r="242" spans="1:13">
      <c r="A242" s="109">
        <f t="shared" ca="1" si="13"/>
        <v>46076</v>
      </c>
      <c r="B242" s="17"/>
      <c r="C242" s="18"/>
      <c r="D242" s="19"/>
      <c r="E242" s="110" t="str">
        <f t="shared" si="12"/>
        <v/>
      </c>
      <c r="F242" s="182"/>
      <c r="G242" s="182"/>
      <c r="H242" s="182"/>
      <c r="I242" s="182"/>
      <c r="J242" s="20"/>
    </row>
    <row r="243" spans="1:13">
      <c r="A243" s="109">
        <f t="shared" ca="1" si="13"/>
        <v>46077</v>
      </c>
      <c r="B243" s="17"/>
      <c r="C243" s="18"/>
      <c r="D243" s="19"/>
      <c r="E243" s="110" t="str">
        <f t="shared" si="12"/>
        <v/>
      </c>
      <c r="F243" s="182"/>
      <c r="G243" s="182"/>
      <c r="H243" s="182"/>
      <c r="I243" s="182"/>
      <c r="J243" s="20"/>
    </row>
    <row r="244" spans="1:13">
      <c r="A244" s="109">
        <f t="shared" ca="1" si="13"/>
        <v>46078</v>
      </c>
      <c r="B244" s="17"/>
      <c r="C244" s="18"/>
      <c r="D244" s="19"/>
      <c r="E244" s="110" t="str">
        <f t="shared" si="12"/>
        <v/>
      </c>
      <c r="F244" s="182"/>
      <c r="G244" s="182"/>
      <c r="H244" s="182"/>
      <c r="I244" s="182"/>
      <c r="J244" s="20"/>
    </row>
    <row r="245" spans="1:13">
      <c r="A245" s="109">
        <f t="shared" ca="1" si="13"/>
        <v>46079</v>
      </c>
      <c r="B245" s="17"/>
      <c r="C245" s="18"/>
      <c r="D245" s="19"/>
      <c r="E245" s="110" t="str">
        <f t="shared" si="12"/>
        <v/>
      </c>
      <c r="F245" s="182"/>
      <c r="G245" s="182"/>
      <c r="H245" s="182"/>
      <c r="I245" s="182"/>
      <c r="J245" s="20"/>
    </row>
    <row r="246" spans="1:13">
      <c r="A246" s="109">
        <f t="shared" ca="1" si="13"/>
        <v>46080</v>
      </c>
      <c r="B246" s="17"/>
      <c r="C246" s="18"/>
      <c r="D246" s="19"/>
      <c r="E246" s="110" t="str">
        <f t="shared" si="12"/>
        <v/>
      </c>
      <c r="F246" s="182"/>
      <c r="G246" s="182"/>
      <c r="H246" s="182"/>
      <c r="I246" s="182"/>
      <c r="J246" s="20"/>
    </row>
    <row r="247" spans="1:13">
      <c r="A247" s="109">
        <f t="shared" ca="1" si="13"/>
        <v>46081</v>
      </c>
      <c r="B247" s="17"/>
      <c r="C247" s="18"/>
      <c r="D247" s="19"/>
      <c r="E247" s="110" t="str">
        <f>IF($B247="","",$C247-$B247-$D247)</f>
        <v/>
      </c>
      <c r="F247" s="182"/>
      <c r="G247" s="182"/>
      <c r="H247" s="182"/>
      <c r="I247" s="182"/>
      <c r="J247" s="20"/>
    </row>
    <row r="248" spans="1:13">
      <c r="A248" s="109">
        <f t="shared" ca="1" si="13"/>
        <v>46082</v>
      </c>
      <c r="B248" s="17"/>
      <c r="C248" s="18"/>
      <c r="D248" s="19"/>
      <c r="E248" s="110" t="str">
        <f>IF($B248="","",$C248-$B248-$D248)</f>
        <v/>
      </c>
      <c r="F248" s="182"/>
      <c r="G248" s="182"/>
      <c r="H248" s="182"/>
      <c r="I248" s="182"/>
      <c r="J248" s="20"/>
    </row>
    <row r="249" spans="1:13">
      <c r="A249" s="109">
        <f t="shared" ca="1" si="13"/>
        <v>46083</v>
      </c>
      <c r="B249" s="17"/>
      <c r="C249" s="18"/>
      <c r="D249" s="19"/>
      <c r="E249" s="110" t="str">
        <f>IF($B249="","",$C249-$B249-$D249)</f>
        <v/>
      </c>
      <c r="F249" s="182"/>
      <c r="G249" s="182"/>
      <c r="H249" s="182"/>
      <c r="I249" s="182"/>
      <c r="J249" s="20"/>
    </row>
    <row r="250" spans="1:13">
      <c r="A250" s="109">
        <f t="shared" ca="1" si="13"/>
        <v>46084</v>
      </c>
      <c r="B250" s="17"/>
      <c r="C250" s="18"/>
      <c r="D250" s="19"/>
      <c r="E250" s="110" t="str">
        <f>IF($B250="","",$C250-$B250-$D250)</f>
        <v/>
      </c>
      <c r="F250" s="182"/>
      <c r="G250" s="182"/>
      <c r="H250" s="182"/>
      <c r="I250" s="182"/>
      <c r="J250" s="20"/>
    </row>
    <row r="251" spans="1:13">
      <c r="A251" s="5" t="s">
        <v>11</v>
      </c>
      <c r="B251" s="183"/>
      <c r="C251" s="184"/>
      <c r="D251" s="110" t="str">
        <f>IF(SUM($D220:$D250)=0,"",SUM($D220:$D250))</f>
        <v/>
      </c>
      <c r="E251" s="110" t="str">
        <f>IF(SUM($E220:$E250)=0,"",SUM($E220:$E250))</f>
        <v/>
      </c>
      <c r="F251" s="185"/>
      <c r="G251" s="185"/>
      <c r="H251" s="185"/>
      <c r="I251" s="185"/>
      <c r="J251" s="72"/>
    </row>
    <row r="253" spans="1:13" ht="27" customHeight="1">
      <c r="A253" s="188" t="s">
        <v>24</v>
      </c>
      <c r="B253" s="190" t="s">
        <v>67</v>
      </c>
      <c r="C253" s="191"/>
      <c r="D253" s="181" t="s">
        <v>25</v>
      </c>
      <c r="E253" s="181" t="s">
        <v>26</v>
      </c>
      <c r="F253" s="181" t="s">
        <v>119</v>
      </c>
      <c r="G253" s="179"/>
      <c r="H253" s="179"/>
      <c r="I253" s="179"/>
      <c r="J253" s="186" t="s">
        <v>77</v>
      </c>
    </row>
    <row r="254" spans="1:13">
      <c r="A254" s="189"/>
      <c r="B254" s="107" t="s">
        <v>27</v>
      </c>
      <c r="C254" s="108" t="s">
        <v>28</v>
      </c>
      <c r="D254" s="181"/>
      <c r="E254" s="181"/>
      <c r="F254" s="179"/>
      <c r="G254" s="179"/>
      <c r="H254" s="179"/>
      <c r="I254" s="179"/>
      <c r="J254" s="187"/>
    </row>
    <row r="255" spans="1:13">
      <c r="A255" s="109" cm="1">
        <f t="array" aca="1" ref="A255" ca="1">DATE("2025","8"+7,IFERROR(INDIRECT(L1),"1"))</f>
        <v>46082</v>
      </c>
      <c r="B255" s="17"/>
      <c r="C255" s="18"/>
      <c r="D255" s="19"/>
      <c r="E255" s="110" t="str">
        <f>IF($B255="","",$C255-$B255-$D255)</f>
        <v/>
      </c>
      <c r="F255" s="182"/>
      <c r="G255" s="182"/>
      <c r="H255" s="182"/>
      <c r="I255" s="182"/>
      <c r="J255" s="20"/>
      <c r="M255" s="115"/>
    </row>
    <row r="256" spans="1:13">
      <c r="A256" s="109">
        <f ca="1">A255+1</f>
        <v>46083</v>
      </c>
      <c r="B256" s="17"/>
      <c r="C256" s="18"/>
      <c r="D256" s="19"/>
      <c r="E256" s="110" t="str">
        <f t="shared" ref="E256:E285" si="14">IF($B256="","",$C256-$B256-$D256)</f>
        <v/>
      </c>
      <c r="F256" s="182"/>
      <c r="G256" s="182"/>
      <c r="H256" s="182"/>
      <c r="I256" s="182"/>
      <c r="J256" s="20"/>
    </row>
    <row r="257" spans="1:10">
      <c r="A257" s="109">
        <f t="shared" ref="A257:A285" ca="1" si="15">A256+1</f>
        <v>46084</v>
      </c>
      <c r="B257" s="17"/>
      <c r="C257" s="18"/>
      <c r="D257" s="19"/>
      <c r="E257" s="110" t="str">
        <f t="shared" si="14"/>
        <v/>
      </c>
      <c r="F257" s="182"/>
      <c r="G257" s="182"/>
      <c r="H257" s="182"/>
      <c r="I257" s="182"/>
      <c r="J257" s="20"/>
    </row>
    <row r="258" spans="1:10">
      <c r="A258" s="109">
        <f t="shared" ca="1" si="15"/>
        <v>46085</v>
      </c>
      <c r="B258" s="17"/>
      <c r="C258" s="18"/>
      <c r="D258" s="19"/>
      <c r="E258" s="110" t="str">
        <f t="shared" si="14"/>
        <v/>
      </c>
      <c r="F258" s="182"/>
      <c r="G258" s="182"/>
      <c r="H258" s="182"/>
      <c r="I258" s="182"/>
      <c r="J258" s="20"/>
    </row>
    <row r="259" spans="1:10">
      <c r="A259" s="109">
        <f t="shared" ca="1" si="15"/>
        <v>46086</v>
      </c>
      <c r="B259" s="17"/>
      <c r="C259" s="18"/>
      <c r="D259" s="19"/>
      <c r="E259" s="110" t="str">
        <f t="shared" si="14"/>
        <v/>
      </c>
      <c r="F259" s="182"/>
      <c r="G259" s="182"/>
      <c r="H259" s="182"/>
      <c r="I259" s="182"/>
      <c r="J259" s="20"/>
    </row>
    <row r="260" spans="1:10">
      <c r="A260" s="109">
        <f t="shared" ca="1" si="15"/>
        <v>46087</v>
      </c>
      <c r="B260" s="17"/>
      <c r="C260" s="18"/>
      <c r="D260" s="19"/>
      <c r="E260" s="110" t="str">
        <f t="shared" si="14"/>
        <v/>
      </c>
      <c r="F260" s="182"/>
      <c r="G260" s="182"/>
      <c r="H260" s="182"/>
      <c r="I260" s="182"/>
      <c r="J260" s="20"/>
    </row>
    <row r="261" spans="1:10">
      <c r="A261" s="109">
        <f t="shared" ca="1" si="15"/>
        <v>46088</v>
      </c>
      <c r="B261" s="17"/>
      <c r="C261" s="18"/>
      <c r="D261" s="19"/>
      <c r="E261" s="110" t="str">
        <f t="shared" si="14"/>
        <v/>
      </c>
      <c r="F261" s="182"/>
      <c r="G261" s="182"/>
      <c r="H261" s="182"/>
      <c r="I261" s="182"/>
      <c r="J261" s="20"/>
    </row>
    <row r="262" spans="1:10">
      <c r="A262" s="109">
        <f t="shared" ca="1" si="15"/>
        <v>46089</v>
      </c>
      <c r="B262" s="17"/>
      <c r="C262" s="18"/>
      <c r="D262" s="19"/>
      <c r="E262" s="110" t="str">
        <f t="shared" si="14"/>
        <v/>
      </c>
      <c r="F262" s="182"/>
      <c r="G262" s="182"/>
      <c r="H262" s="182"/>
      <c r="I262" s="182"/>
      <c r="J262" s="20"/>
    </row>
    <row r="263" spans="1:10">
      <c r="A263" s="109">
        <f t="shared" ca="1" si="15"/>
        <v>46090</v>
      </c>
      <c r="B263" s="17"/>
      <c r="C263" s="18"/>
      <c r="D263" s="19"/>
      <c r="E263" s="110" t="str">
        <f t="shared" si="14"/>
        <v/>
      </c>
      <c r="F263" s="182"/>
      <c r="G263" s="182"/>
      <c r="H263" s="182"/>
      <c r="I263" s="182"/>
      <c r="J263" s="20"/>
    </row>
    <row r="264" spans="1:10">
      <c r="A264" s="109">
        <f t="shared" ca="1" si="15"/>
        <v>46091</v>
      </c>
      <c r="B264" s="17"/>
      <c r="C264" s="18"/>
      <c r="D264" s="19"/>
      <c r="E264" s="110" t="str">
        <f t="shared" si="14"/>
        <v/>
      </c>
      <c r="F264" s="182"/>
      <c r="G264" s="182"/>
      <c r="H264" s="182"/>
      <c r="I264" s="182"/>
      <c r="J264" s="20"/>
    </row>
    <row r="265" spans="1:10">
      <c r="A265" s="109">
        <f t="shared" ca="1" si="15"/>
        <v>46092</v>
      </c>
      <c r="B265" s="17"/>
      <c r="C265" s="18"/>
      <c r="D265" s="19"/>
      <c r="E265" s="110" t="str">
        <f t="shared" si="14"/>
        <v/>
      </c>
      <c r="F265" s="182"/>
      <c r="G265" s="182"/>
      <c r="H265" s="182"/>
      <c r="I265" s="182"/>
      <c r="J265" s="20"/>
    </row>
    <row r="266" spans="1:10">
      <c r="A266" s="109">
        <f t="shared" ca="1" si="15"/>
        <v>46093</v>
      </c>
      <c r="B266" s="17"/>
      <c r="C266" s="18"/>
      <c r="D266" s="19"/>
      <c r="E266" s="110" t="str">
        <f t="shared" si="14"/>
        <v/>
      </c>
      <c r="F266" s="182"/>
      <c r="G266" s="182"/>
      <c r="H266" s="182"/>
      <c r="I266" s="182"/>
      <c r="J266" s="20"/>
    </row>
    <row r="267" spans="1:10">
      <c r="A267" s="109">
        <f t="shared" ca="1" si="15"/>
        <v>46094</v>
      </c>
      <c r="B267" s="17"/>
      <c r="C267" s="18"/>
      <c r="D267" s="19"/>
      <c r="E267" s="110" t="str">
        <f t="shared" si="14"/>
        <v/>
      </c>
      <c r="F267" s="182"/>
      <c r="G267" s="182"/>
      <c r="H267" s="182"/>
      <c r="I267" s="182"/>
      <c r="J267" s="20"/>
    </row>
    <row r="268" spans="1:10">
      <c r="A268" s="109">
        <f t="shared" ca="1" si="15"/>
        <v>46095</v>
      </c>
      <c r="B268" s="17"/>
      <c r="C268" s="18"/>
      <c r="D268" s="19"/>
      <c r="E268" s="110" t="str">
        <f t="shared" si="14"/>
        <v/>
      </c>
      <c r="F268" s="182"/>
      <c r="G268" s="182"/>
      <c r="H268" s="182"/>
      <c r="I268" s="182"/>
      <c r="J268" s="20"/>
    </row>
    <row r="269" spans="1:10">
      <c r="A269" s="109">
        <f t="shared" ca="1" si="15"/>
        <v>46096</v>
      </c>
      <c r="B269" s="17"/>
      <c r="C269" s="18"/>
      <c r="D269" s="19"/>
      <c r="E269" s="110" t="str">
        <f t="shared" si="14"/>
        <v/>
      </c>
      <c r="F269" s="182"/>
      <c r="G269" s="182"/>
      <c r="H269" s="182"/>
      <c r="I269" s="182"/>
      <c r="J269" s="20"/>
    </row>
    <row r="270" spans="1:10">
      <c r="A270" s="109">
        <f t="shared" ca="1" si="15"/>
        <v>46097</v>
      </c>
      <c r="B270" s="17"/>
      <c r="C270" s="18"/>
      <c r="D270" s="19"/>
      <c r="E270" s="110" t="str">
        <f t="shared" si="14"/>
        <v/>
      </c>
      <c r="F270" s="182"/>
      <c r="G270" s="182"/>
      <c r="H270" s="182"/>
      <c r="I270" s="182"/>
      <c r="J270" s="20"/>
    </row>
    <row r="271" spans="1:10">
      <c r="A271" s="109">
        <f t="shared" ca="1" si="15"/>
        <v>46098</v>
      </c>
      <c r="B271" s="17"/>
      <c r="C271" s="18"/>
      <c r="D271" s="19"/>
      <c r="E271" s="110" t="str">
        <f t="shared" si="14"/>
        <v/>
      </c>
      <c r="F271" s="182"/>
      <c r="G271" s="182"/>
      <c r="H271" s="182"/>
      <c r="I271" s="182"/>
      <c r="J271" s="20"/>
    </row>
    <row r="272" spans="1:10">
      <c r="A272" s="109">
        <f t="shared" ca="1" si="15"/>
        <v>46099</v>
      </c>
      <c r="B272" s="17"/>
      <c r="C272" s="18"/>
      <c r="D272" s="19"/>
      <c r="E272" s="110" t="str">
        <f t="shared" si="14"/>
        <v/>
      </c>
      <c r="F272" s="182"/>
      <c r="G272" s="182"/>
      <c r="H272" s="182"/>
      <c r="I272" s="182"/>
      <c r="J272" s="20"/>
    </row>
    <row r="273" spans="1:10">
      <c r="A273" s="109">
        <f t="shared" ca="1" si="15"/>
        <v>46100</v>
      </c>
      <c r="B273" s="17"/>
      <c r="C273" s="18"/>
      <c r="D273" s="19"/>
      <c r="E273" s="110" t="str">
        <f t="shared" si="14"/>
        <v/>
      </c>
      <c r="F273" s="182"/>
      <c r="G273" s="182"/>
      <c r="H273" s="182"/>
      <c r="I273" s="182"/>
      <c r="J273" s="20"/>
    </row>
    <row r="274" spans="1:10">
      <c r="A274" s="109">
        <f t="shared" ca="1" si="15"/>
        <v>46101</v>
      </c>
      <c r="B274" s="17"/>
      <c r="C274" s="18"/>
      <c r="D274" s="19"/>
      <c r="E274" s="110" t="str">
        <f t="shared" si="14"/>
        <v/>
      </c>
      <c r="F274" s="182"/>
      <c r="G274" s="182"/>
      <c r="H274" s="182"/>
      <c r="I274" s="182"/>
      <c r="J274" s="20"/>
    </row>
    <row r="275" spans="1:10">
      <c r="A275" s="109">
        <f t="shared" ca="1" si="15"/>
        <v>46102</v>
      </c>
      <c r="B275" s="17"/>
      <c r="C275" s="18"/>
      <c r="D275" s="19"/>
      <c r="E275" s="110" t="str">
        <f t="shared" si="14"/>
        <v/>
      </c>
      <c r="F275" s="182"/>
      <c r="G275" s="182"/>
      <c r="H275" s="182"/>
      <c r="I275" s="182"/>
      <c r="J275" s="20"/>
    </row>
    <row r="276" spans="1:10">
      <c r="A276" s="109">
        <f t="shared" ca="1" si="15"/>
        <v>46103</v>
      </c>
      <c r="B276" s="17"/>
      <c r="C276" s="18"/>
      <c r="D276" s="19"/>
      <c r="E276" s="110" t="str">
        <f t="shared" si="14"/>
        <v/>
      </c>
      <c r="F276" s="182"/>
      <c r="G276" s="182"/>
      <c r="H276" s="182"/>
      <c r="I276" s="182"/>
      <c r="J276" s="20"/>
    </row>
    <row r="277" spans="1:10">
      <c r="A277" s="109">
        <f t="shared" ca="1" si="15"/>
        <v>46104</v>
      </c>
      <c r="B277" s="17"/>
      <c r="C277" s="18"/>
      <c r="D277" s="19"/>
      <c r="E277" s="110" t="str">
        <f t="shared" si="14"/>
        <v/>
      </c>
      <c r="F277" s="182"/>
      <c r="G277" s="182"/>
      <c r="H277" s="182"/>
      <c r="I277" s="182"/>
      <c r="J277" s="20"/>
    </row>
    <row r="278" spans="1:10">
      <c r="A278" s="109">
        <f t="shared" ca="1" si="15"/>
        <v>46105</v>
      </c>
      <c r="B278" s="17"/>
      <c r="C278" s="18"/>
      <c r="D278" s="19"/>
      <c r="E278" s="110" t="str">
        <f t="shared" si="14"/>
        <v/>
      </c>
      <c r="F278" s="182"/>
      <c r="G278" s="182"/>
      <c r="H278" s="182"/>
      <c r="I278" s="182"/>
      <c r="J278" s="20"/>
    </row>
    <row r="279" spans="1:10">
      <c r="A279" s="109">
        <f t="shared" ca="1" si="15"/>
        <v>46106</v>
      </c>
      <c r="B279" s="17"/>
      <c r="C279" s="18"/>
      <c r="D279" s="19"/>
      <c r="E279" s="110" t="str">
        <f t="shared" si="14"/>
        <v/>
      </c>
      <c r="F279" s="182"/>
      <c r="G279" s="182"/>
      <c r="H279" s="182"/>
      <c r="I279" s="182"/>
      <c r="J279" s="20"/>
    </row>
    <row r="280" spans="1:10">
      <c r="A280" s="109">
        <f t="shared" ca="1" si="15"/>
        <v>46107</v>
      </c>
      <c r="B280" s="17"/>
      <c r="C280" s="18"/>
      <c r="D280" s="19"/>
      <c r="E280" s="110" t="str">
        <f t="shared" si="14"/>
        <v/>
      </c>
      <c r="F280" s="182"/>
      <c r="G280" s="182"/>
      <c r="H280" s="182"/>
      <c r="I280" s="182"/>
      <c r="J280" s="20"/>
    </row>
    <row r="281" spans="1:10">
      <c r="A281" s="109">
        <f t="shared" ca="1" si="15"/>
        <v>46108</v>
      </c>
      <c r="B281" s="17"/>
      <c r="C281" s="18"/>
      <c r="D281" s="19"/>
      <c r="E281" s="110" t="str">
        <f t="shared" si="14"/>
        <v/>
      </c>
      <c r="F281" s="182"/>
      <c r="G281" s="182"/>
      <c r="H281" s="182"/>
      <c r="I281" s="182"/>
      <c r="J281" s="20"/>
    </row>
    <row r="282" spans="1:10">
      <c r="A282" s="109">
        <f t="shared" ca="1" si="15"/>
        <v>46109</v>
      </c>
      <c r="B282" s="17"/>
      <c r="C282" s="18"/>
      <c r="D282" s="19"/>
      <c r="E282" s="110" t="str">
        <f t="shared" si="14"/>
        <v/>
      </c>
      <c r="F282" s="182"/>
      <c r="G282" s="182"/>
      <c r="H282" s="182"/>
      <c r="I282" s="182"/>
      <c r="J282" s="20"/>
    </row>
    <row r="283" spans="1:10">
      <c r="A283" s="109">
        <f t="shared" ca="1" si="15"/>
        <v>46110</v>
      </c>
      <c r="B283" s="17"/>
      <c r="C283" s="18"/>
      <c r="D283" s="19"/>
      <c r="E283" s="110" t="str">
        <f t="shared" si="14"/>
        <v/>
      </c>
      <c r="F283" s="182"/>
      <c r="G283" s="182"/>
      <c r="H283" s="182"/>
      <c r="I283" s="182"/>
      <c r="J283" s="20"/>
    </row>
    <row r="284" spans="1:10">
      <c r="A284" s="109">
        <f t="shared" ca="1" si="15"/>
        <v>46111</v>
      </c>
      <c r="B284" s="17"/>
      <c r="C284" s="18"/>
      <c r="D284" s="19"/>
      <c r="E284" s="110" t="str">
        <f t="shared" si="14"/>
        <v/>
      </c>
      <c r="F284" s="182"/>
      <c r="G284" s="182"/>
      <c r="H284" s="182"/>
      <c r="I284" s="182"/>
      <c r="J284" s="20"/>
    </row>
    <row r="285" spans="1:10">
      <c r="A285" s="109">
        <f t="shared" ca="1" si="15"/>
        <v>46112</v>
      </c>
      <c r="B285" s="17"/>
      <c r="C285" s="18"/>
      <c r="D285" s="19"/>
      <c r="E285" s="110" t="str">
        <f t="shared" si="14"/>
        <v/>
      </c>
      <c r="F285" s="182"/>
      <c r="G285" s="182"/>
      <c r="H285" s="182"/>
      <c r="I285" s="182"/>
      <c r="J285" s="20"/>
    </row>
    <row r="286" spans="1:10">
      <c r="A286" s="5" t="s">
        <v>11</v>
      </c>
      <c r="B286" s="183"/>
      <c r="C286" s="184"/>
      <c r="D286" s="110" t="str">
        <f>IF(SUM($D255:$D285)=0,"",SUM($D255:$D285))</f>
        <v/>
      </c>
      <c r="E286" s="110" t="str">
        <f>IF(SUM($E255:$E285)=0,"",SUM($E255:$E285))</f>
        <v/>
      </c>
      <c r="F286" s="185"/>
      <c r="G286" s="185"/>
      <c r="H286" s="185"/>
      <c r="I286" s="185"/>
      <c r="J286" s="72"/>
    </row>
  </sheetData>
  <sheetProtection algorithmName="SHA-512" hashValue="Z/DGljuCNqUIZqB83G7NOeaXJeqF7pWMDjmTtXzvMFwF8bAmyQ1liKSNQruRvqiaF/JpRR1pivMFjQUV+3oBwA==" saltValue="TORmIlFfWg3LVJrkmhNzCw==" spinCount="100000" sheet="1" formatRows="0"/>
  <mergeCells count="315">
    <mergeCell ref="F284:I284"/>
    <mergeCell ref="F285:I285"/>
    <mergeCell ref="B286:C286"/>
    <mergeCell ref="F286:I286"/>
    <mergeCell ref="F278:I278"/>
    <mergeCell ref="F279:I279"/>
    <mergeCell ref="F280:I280"/>
    <mergeCell ref="F281:I281"/>
    <mergeCell ref="F282:I282"/>
    <mergeCell ref="F283:I283"/>
    <mergeCell ref="F272:I272"/>
    <mergeCell ref="F273:I273"/>
    <mergeCell ref="F274:I274"/>
    <mergeCell ref="F275:I275"/>
    <mergeCell ref="F276:I276"/>
    <mergeCell ref="F277:I277"/>
    <mergeCell ref="F266:I266"/>
    <mergeCell ref="F267:I267"/>
    <mergeCell ref="F268:I268"/>
    <mergeCell ref="F269:I269"/>
    <mergeCell ref="F270:I270"/>
    <mergeCell ref="F271:I271"/>
    <mergeCell ref="F260:I260"/>
    <mergeCell ref="F261:I261"/>
    <mergeCell ref="F262:I262"/>
    <mergeCell ref="F263:I263"/>
    <mergeCell ref="F264:I264"/>
    <mergeCell ref="F265:I265"/>
    <mergeCell ref="J253:J254"/>
    <mergeCell ref="F255:I255"/>
    <mergeCell ref="F256:I256"/>
    <mergeCell ref="F257:I257"/>
    <mergeCell ref="F258:I258"/>
    <mergeCell ref="F259:I259"/>
    <mergeCell ref="F249:I249"/>
    <mergeCell ref="F250:I250"/>
    <mergeCell ref="B251:C251"/>
    <mergeCell ref="F251:I251"/>
    <mergeCell ref="A253:A254"/>
    <mergeCell ref="B253:C253"/>
    <mergeCell ref="D253:D254"/>
    <mergeCell ref="E253:E254"/>
    <mergeCell ref="F253:I254"/>
    <mergeCell ref="F243:I243"/>
    <mergeCell ref="F244:I244"/>
    <mergeCell ref="F245:I245"/>
    <mergeCell ref="F246:I246"/>
    <mergeCell ref="F247:I247"/>
    <mergeCell ref="F248:I248"/>
    <mergeCell ref="F237:I237"/>
    <mergeCell ref="F238:I238"/>
    <mergeCell ref="F239:I239"/>
    <mergeCell ref="F240:I240"/>
    <mergeCell ref="F241:I241"/>
    <mergeCell ref="F242:I242"/>
    <mergeCell ref="F231:I231"/>
    <mergeCell ref="F232:I232"/>
    <mergeCell ref="F233:I233"/>
    <mergeCell ref="F234:I234"/>
    <mergeCell ref="F235:I235"/>
    <mergeCell ref="F236:I236"/>
    <mergeCell ref="F225:I225"/>
    <mergeCell ref="F226:I226"/>
    <mergeCell ref="F227:I227"/>
    <mergeCell ref="F228:I228"/>
    <mergeCell ref="F229:I229"/>
    <mergeCell ref="F230:I230"/>
    <mergeCell ref="J218:J219"/>
    <mergeCell ref="F220:I220"/>
    <mergeCell ref="F221:I221"/>
    <mergeCell ref="F222:I222"/>
    <mergeCell ref="F223:I223"/>
    <mergeCell ref="F224:I224"/>
    <mergeCell ref="F214:I214"/>
    <mergeCell ref="F215:I215"/>
    <mergeCell ref="B216:C216"/>
    <mergeCell ref="F216:I216"/>
    <mergeCell ref="A218:A219"/>
    <mergeCell ref="B218:C218"/>
    <mergeCell ref="D218:D219"/>
    <mergeCell ref="E218:E219"/>
    <mergeCell ref="F218:I219"/>
    <mergeCell ref="F208:I208"/>
    <mergeCell ref="F209:I209"/>
    <mergeCell ref="F210:I210"/>
    <mergeCell ref="F211:I211"/>
    <mergeCell ref="F212:I212"/>
    <mergeCell ref="F213:I213"/>
    <mergeCell ref="F202:I202"/>
    <mergeCell ref="F203:I203"/>
    <mergeCell ref="F204:I204"/>
    <mergeCell ref="F205:I205"/>
    <mergeCell ref="F206:I206"/>
    <mergeCell ref="F207:I207"/>
    <mergeCell ref="F196:I196"/>
    <mergeCell ref="F197:I197"/>
    <mergeCell ref="F198:I198"/>
    <mergeCell ref="F199:I199"/>
    <mergeCell ref="F200:I200"/>
    <mergeCell ref="F201:I201"/>
    <mergeCell ref="F190:I190"/>
    <mergeCell ref="F191:I191"/>
    <mergeCell ref="F192:I192"/>
    <mergeCell ref="F193:I193"/>
    <mergeCell ref="F194:I194"/>
    <mergeCell ref="F195:I195"/>
    <mergeCell ref="J183:J184"/>
    <mergeCell ref="F185:I185"/>
    <mergeCell ref="F186:I186"/>
    <mergeCell ref="F187:I187"/>
    <mergeCell ref="F188:I188"/>
    <mergeCell ref="F189:I189"/>
    <mergeCell ref="F179:I179"/>
    <mergeCell ref="F180:I180"/>
    <mergeCell ref="B181:C181"/>
    <mergeCell ref="F181:I181"/>
    <mergeCell ref="A183:A184"/>
    <mergeCell ref="B183:C183"/>
    <mergeCell ref="D183:D184"/>
    <mergeCell ref="E183:E184"/>
    <mergeCell ref="F183:I184"/>
    <mergeCell ref="F173:I173"/>
    <mergeCell ref="F174:I174"/>
    <mergeCell ref="F175:I175"/>
    <mergeCell ref="F176:I176"/>
    <mergeCell ref="F177:I177"/>
    <mergeCell ref="F178:I178"/>
    <mergeCell ref="F167:I167"/>
    <mergeCell ref="F168:I168"/>
    <mergeCell ref="F169:I169"/>
    <mergeCell ref="F170:I170"/>
    <mergeCell ref="F171:I171"/>
    <mergeCell ref="F172:I172"/>
    <mergeCell ref="F161:I161"/>
    <mergeCell ref="F162:I162"/>
    <mergeCell ref="F163:I163"/>
    <mergeCell ref="F164:I164"/>
    <mergeCell ref="F165:I165"/>
    <mergeCell ref="F166:I166"/>
    <mergeCell ref="F155:I155"/>
    <mergeCell ref="F156:I156"/>
    <mergeCell ref="F157:I157"/>
    <mergeCell ref="F158:I158"/>
    <mergeCell ref="F159:I159"/>
    <mergeCell ref="F160:I160"/>
    <mergeCell ref="J148:J149"/>
    <mergeCell ref="F150:I150"/>
    <mergeCell ref="F151:I151"/>
    <mergeCell ref="F152:I152"/>
    <mergeCell ref="F153:I153"/>
    <mergeCell ref="F154:I154"/>
    <mergeCell ref="F144:I144"/>
    <mergeCell ref="F145:I145"/>
    <mergeCell ref="B146:C146"/>
    <mergeCell ref="F146:I146"/>
    <mergeCell ref="A148:A149"/>
    <mergeCell ref="B148:C148"/>
    <mergeCell ref="D148:D149"/>
    <mergeCell ref="E148:E149"/>
    <mergeCell ref="F148:I149"/>
    <mergeCell ref="F138:I138"/>
    <mergeCell ref="F139:I139"/>
    <mergeCell ref="F140:I140"/>
    <mergeCell ref="F141:I141"/>
    <mergeCell ref="F142:I142"/>
    <mergeCell ref="F143:I143"/>
    <mergeCell ref="F132:I132"/>
    <mergeCell ref="F133:I133"/>
    <mergeCell ref="F134:I134"/>
    <mergeCell ref="F135:I135"/>
    <mergeCell ref="F136:I136"/>
    <mergeCell ref="F137:I137"/>
    <mergeCell ref="F126:I126"/>
    <mergeCell ref="F127:I127"/>
    <mergeCell ref="F128:I128"/>
    <mergeCell ref="F129:I129"/>
    <mergeCell ref="F130:I130"/>
    <mergeCell ref="F131:I131"/>
    <mergeCell ref="F120:I120"/>
    <mergeCell ref="F121:I121"/>
    <mergeCell ref="F122:I122"/>
    <mergeCell ref="F123:I123"/>
    <mergeCell ref="F124:I124"/>
    <mergeCell ref="F125:I125"/>
    <mergeCell ref="J113:J114"/>
    <mergeCell ref="F115:I115"/>
    <mergeCell ref="F116:I116"/>
    <mergeCell ref="F117:I117"/>
    <mergeCell ref="F118:I118"/>
    <mergeCell ref="F119:I119"/>
    <mergeCell ref="F109:I109"/>
    <mergeCell ref="F110:I110"/>
    <mergeCell ref="B111:C111"/>
    <mergeCell ref="F111:I111"/>
    <mergeCell ref="A113:A114"/>
    <mergeCell ref="B113:C113"/>
    <mergeCell ref="D113:D114"/>
    <mergeCell ref="E113:E114"/>
    <mergeCell ref="F113:I114"/>
    <mergeCell ref="F103:I103"/>
    <mergeCell ref="F104:I104"/>
    <mergeCell ref="F105:I105"/>
    <mergeCell ref="F106:I106"/>
    <mergeCell ref="F107:I107"/>
    <mergeCell ref="F108:I108"/>
    <mergeCell ref="F97:I97"/>
    <mergeCell ref="F98:I98"/>
    <mergeCell ref="F99:I99"/>
    <mergeCell ref="F100:I100"/>
    <mergeCell ref="F101:I101"/>
    <mergeCell ref="F102:I102"/>
    <mergeCell ref="F91:I91"/>
    <mergeCell ref="F92:I92"/>
    <mergeCell ref="F93:I93"/>
    <mergeCell ref="F94:I94"/>
    <mergeCell ref="F95:I95"/>
    <mergeCell ref="F96:I96"/>
    <mergeCell ref="F85:I85"/>
    <mergeCell ref="F86:I86"/>
    <mergeCell ref="F87:I87"/>
    <mergeCell ref="F88:I88"/>
    <mergeCell ref="F89:I89"/>
    <mergeCell ref="F90:I90"/>
    <mergeCell ref="J78:J79"/>
    <mergeCell ref="F80:I80"/>
    <mergeCell ref="F81:I81"/>
    <mergeCell ref="F82:I82"/>
    <mergeCell ref="F83:I83"/>
    <mergeCell ref="F84:I84"/>
    <mergeCell ref="F74:I74"/>
    <mergeCell ref="F75:I75"/>
    <mergeCell ref="B76:C76"/>
    <mergeCell ref="F76:I76"/>
    <mergeCell ref="A78:A79"/>
    <mergeCell ref="B78:C78"/>
    <mergeCell ref="D78:D79"/>
    <mergeCell ref="E78:E79"/>
    <mergeCell ref="F78:I79"/>
    <mergeCell ref="F68:I68"/>
    <mergeCell ref="F69:I69"/>
    <mergeCell ref="F70:I70"/>
    <mergeCell ref="F71:I71"/>
    <mergeCell ref="F72:I72"/>
    <mergeCell ref="F73:I73"/>
    <mergeCell ref="F62:I62"/>
    <mergeCell ref="F63:I63"/>
    <mergeCell ref="F64:I64"/>
    <mergeCell ref="F65:I65"/>
    <mergeCell ref="F66:I66"/>
    <mergeCell ref="F67:I67"/>
    <mergeCell ref="F56:I56"/>
    <mergeCell ref="F57:I57"/>
    <mergeCell ref="F58:I58"/>
    <mergeCell ref="F59:I59"/>
    <mergeCell ref="F60:I60"/>
    <mergeCell ref="F61:I61"/>
    <mergeCell ref="F50:I50"/>
    <mergeCell ref="F51:I51"/>
    <mergeCell ref="F52:I52"/>
    <mergeCell ref="F53:I53"/>
    <mergeCell ref="F54:I54"/>
    <mergeCell ref="F55:I55"/>
    <mergeCell ref="J43:J44"/>
    <mergeCell ref="F45:I45"/>
    <mergeCell ref="F46:I46"/>
    <mergeCell ref="F47:I47"/>
    <mergeCell ref="F48:I48"/>
    <mergeCell ref="F49:I49"/>
    <mergeCell ref="F40:I40"/>
    <mergeCell ref="B41:C41"/>
    <mergeCell ref="F41:I41"/>
    <mergeCell ref="A43:A44"/>
    <mergeCell ref="B43:C43"/>
    <mergeCell ref="D43:D44"/>
    <mergeCell ref="E43:E44"/>
    <mergeCell ref="F43:I44"/>
    <mergeCell ref="F34:I34"/>
    <mergeCell ref="F35:I35"/>
    <mergeCell ref="F36:I36"/>
    <mergeCell ref="F37:I37"/>
    <mergeCell ref="F38:I38"/>
    <mergeCell ref="F39:I39"/>
    <mergeCell ref="F28:I28"/>
    <mergeCell ref="F29:I29"/>
    <mergeCell ref="F30:I30"/>
    <mergeCell ref="F31:I31"/>
    <mergeCell ref="F32:I32"/>
    <mergeCell ref="F33:I33"/>
    <mergeCell ref="F22:I22"/>
    <mergeCell ref="F23:I23"/>
    <mergeCell ref="F24:I24"/>
    <mergeCell ref="F25:I25"/>
    <mergeCell ref="F26:I26"/>
    <mergeCell ref="F27:I27"/>
    <mergeCell ref="F16:I16"/>
    <mergeCell ref="F17:I17"/>
    <mergeCell ref="F18:I18"/>
    <mergeCell ref="F19:I19"/>
    <mergeCell ref="F20:I20"/>
    <mergeCell ref="F21:I21"/>
    <mergeCell ref="F10:I10"/>
    <mergeCell ref="F11:I11"/>
    <mergeCell ref="F12:I12"/>
    <mergeCell ref="F13:I13"/>
    <mergeCell ref="F14:I14"/>
    <mergeCell ref="F15:I15"/>
    <mergeCell ref="B4:E4"/>
    <mergeCell ref="H4:J4"/>
    <mergeCell ref="B5:E5"/>
    <mergeCell ref="A8:A9"/>
    <mergeCell ref="B8:C8"/>
    <mergeCell ref="D8:D9"/>
    <mergeCell ref="E8:E9"/>
    <mergeCell ref="F8:I9"/>
    <mergeCell ref="J8:J9"/>
  </mergeCells>
  <phoneticPr fontId="2"/>
  <conditionalFormatting sqref="A11:J40">
    <cfRule type="expression" dxfId="341" priority="3">
      <formula>OR(EDATE($A$10,1)-1&lt;$A11,DATEVALUE("2026/3/31")&lt;$A11)</formula>
    </cfRule>
  </conditionalFormatting>
  <conditionalFormatting sqref="A46:J75">
    <cfRule type="expression" dxfId="340" priority="4">
      <formula>OR(EDATE($A$45,1)-1&lt;$A46,DATEVALUE("2026/3/31")&lt;$A46)</formula>
    </cfRule>
  </conditionalFormatting>
  <conditionalFormatting sqref="A81:J110">
    <cfRule type="expression" dxfId="339" priority="5">
      <formula>OR(EDATE($A$80,1)-1&lt;$A81,DATEVALUE("2026/3/31")&lt;$A81)</formula>
    </cfRule>
  </conditionalFormatting>
  <conditionalFormatting sqref="A116:J145">
    <cfRule type="expression" dxfId="338" priority="6">
      <formula>OR(EDATE($A$115,1)-1&lt;$A116,DATEVALUE("2026/3/31")&lt;$A116)</formula>
    </cfRule>
  </conditionalFormatting>
  <conditionalFormatting sqref="A151:J180">
    <cfRule type="expression" dxfId="337" priority="7">
      <formula>OR(EDATE($A$150,1)-1&lt;$A151,DATEVALUE("2026/3/31")&lt;$A151)</formula>
    </cfRule>
  </conditionalFormatting>
  <conditionalFormatting sqref="A186:J215">
    <cfRule type="expression" dxfId="336" priority="8">
      <formula>OR(EDATE($A$185,1)-1&lt;$A186,DATEVALUE("2026/3/31")&lt;$A186)</formula>
    </cfRule>
  </conditionalFormatting>
  <conditionalFormatting sqref="A221:J250">
    <cfRule type="expression" dxfId="335" priority="9">
      <formula>OR(EDATE($A$220,1)-1&lt;$A221,DATEVALUE("2026/3/31")&lt;$A221)</formula>
    </cfRule>
  </conditionalFormatting>
  <conditionalFormatting sqref="A256:J285">
    <cfRule type="expression" dxfId="334" priority="1">
      <formula>OR(EDATE($A$255,1)-1&lt;$A256,DATEVALUE("2026/3/31")&lt;$A256)</formula>
    </cfRule>
  </conditionalFormatting>
  <conditionalFormatting sqref="B4:E5">
    <cfRule type="expression" dxfId="333" priority="2">
      <formula>IF(LEN(B4)&lt;1,TRUE,FALSE)</formula>
    </cfRule>
  </conditionalFormatting>
  <dataValidations count="1">
    <dataValidation type="time" operator="greaterThanOrEqual" allowBlank="1" showInputMessage="1" showErrorMessage="1" sqref="B45:E76 B80:E111 B115:E146 B220:E251 B150:E181 B10:E41 B185:E216 B255:E286" xr:uid="{91CB3AB1-0BB8-41F5-88A8-064EDDADDC09}">
      <formula1>0</formula1>
    </dataValidation>
  </dataValidations>
  <printOptions horizontalCentered="1"/>
  <pageMargins left="0.51181102362204722" right="0.51181102362204722" top="0.55118110236220474" bottom="0.55118110236220474" header="0.31496062992125984" footer="0.31496062992125984"/>
  <pageSetup paperSize="9" scale="71" fitToHeight="0" orientation="portrait" r:id="rId1"/>
  <rowBreaks count="7" manualBreakCount="7">
    <brk id="41" max="16383" man="1"/>
    <brk id="76" max="16383" man="1"/>
    <brk id="111" max="16383" man="1"/>
    <brk id="146" max="16383" man="1"/>
    <brk id="181" max="16383" man="1"/>
    <brk id="216" max="16383" man="1"/>
    <brk id="25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5d62dd2-e70f-4290-bbd3-5439846c62f9" xsi:nil="true"/>
    <lcf76f155ced4ddcb4097134ff3c332f xmlns="460a66c6-8bb0-4334-abc1-6836a0bf0b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270E7F681EF8145B07E6423450B6F7C" ma:contentTypeVersion="11" ma:contentTypeDescription="新しいドキュメントを作成します。" ma:contentTypeScope="" ma:versionID="a15c6c4530cb769166058d004536a48b">
  <xsd:schema xmlns:xsd="http://www.w3.org/2001/XMLSchema" xmlns:xs="http://www.w3.org/2001/XMLSchema" xmlns:p="http://schemas.microsoft.com/office/2006/metadata/properties" xmlns:ns2="460a66c6-8bb0-4334-abc1-6836a0bf0bf6" xmlns:ns3="45d62dd2-e70f-4290-bbd3-5439846c62f9" targetNamespace="http://schemas.microsoft.com/office/2006/metadata/properties" ma:root="true" ma:fieldsID="ae7411665880ee76078ffb6a5069b077" ns2:_="" ns3:_="">
    <xsd:import namespace="460a66c6-8bb0-4334-abc1-6836a0bf0bf6"/>
    <xsd:import namespace="45d62dd2-e70f-4290-bbd3-5439846c62f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66c6-8bb0-4334-abc1-6836a0bf0b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c7b369e-aa46-478e-b93f-752aa8ff84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5d62dd2-e70f-4290-bbd3-5439846c62f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a492af5-a22e-4bbf-af87-2deccbf600dd}" ma:internalName="TaxCatchAll" ma:showField="CatchAllData" ma:web="45d62dd2-e70f-4290-bbd3-5439846c62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2030A9-4933-46F1-8745-1F188E814673}">
  <ds:schemaRefs>
    <ds:schemaRef ds:uri="http://schemas.microsoft.com/office/2006/metadata/properties"/>
    <ds:schemaRef ds:uri="http://schemas.microsoft.com/office/infopath/2007/PartnerControls"/>
    <ds:schemaRef ds:uri="45d62dd2-e70f-4290-bbd3-5439846c62f9"/>
    <ds:schemaRef ds:uri="460a66c6-8bb0-4334-abc1-6836a0bf0bf6"/>
  </ds:schemaRefs>
</ds:datastoreItem>
</file>

<file path=customXml/itemProps2.xml><?xml version="1.0" encoding="utf-8"?>
<ds:datastoreItem xmlns:ds="http://schemas.openxmlformats.org/officeDocument/2006/customXml" ds:itemID="{08268941-1023-4CE8-B46A-52906623D269}">
  <ds:schemaRefs>
    <ds:schemaRef ds:uri="http://schemas.microsoft.com/sharepoint/v3/contenttype/forms"/>
  </ds:schemaRefs>
</ds:datastoreItem>
</file>

<file path=customXml/itemProps3.xml><?xml version="1.0" encoding="utf-8"?>
<ds:datastoreItem xmlns:ds="http://schemas.openxmlformats.org/officeDocument/2006/customXml" ds:itemID="{0F5ECFAD-77D5-4CB2-886C-87D20F919AEB}"/>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46</vt:i4>
      </vt:variant>
      <vt:variant>
        <vt:lpstr>名前付き一覧</vt:lpstr>
      </vt:variant>
      <vt:variant>
        <vt:i4>85</vt:i4>
      </vt:variant>
    </vt:vector>
  </HeadingPairs>
  <TitlesOfParts>
    <vt:vector size="131" baseType="lpstr">
      <vt:lpstr>入力について</vt:lpstr>
      <vt:lpstr>入力ボックス</vt:lpstr>
      <vt:lpstr>リスト</vt:lpstr>
      <vt:lpstr>①人件費</vt:lpstr>
      <vt:lpstr>各月内訳表</vt:lpstr>
      <vt:lpstr>等級単価一覧</vt:lpstr>
      <vt:lpstr>日誌1</vt:lpstr>
      <vt:lpstr>日誌2</vt:lpstr>
      <vt:lpstr>日誌3</vt:lpstr>
      <vt:lpstr>日誌4</vt:lpstr>
      <vt:lpstr>日誌5</vt:lpstr>
      <vt:lpstr>日誌6</vt:lpstr>
      <vt:lpstr>日誌7</vt:lpstr>
      <vt:lpstr>日誌8</vt:lpstr>
      <vt:lpstr>日誌9</vt:lpstr>
      <vt:lpstr>日誌10</vt:lpstr>
      <vt:lpstr>日誌11</vt:lpstr>
      <vt:lpstr>日誌12</vt:lpstr>
      <vt:lpstr>日誌13</vt:lpstr>
      <vt:lpstr>日誌14</vt:lpstr>
      <vt:lpstr>日誌15</vt:lpstr>
      <vt:lpstr>日誌16</vt:lpstr>
      <vt:lpstr>日誌17</vt:lpstr>
      <vt:lpstr>日誌18</vt:lpstr>
      <vt:lpstr>日誌19</vt:lpstr>
      <vt:lpstr>日誌20</vt:lpstr>
      <vt:lpstr>日誌31</vt:lpstr>
      <vt:lpstr>日誌32</vt:lpstr>
      <vt:lpstr>日誌33</vt:lpstr>
      <vt:lpstr>日誌34</vt:lpstr>
      <vt:lpstr>日誌35</vt:lpstr>
      <vt:lpstr>日誌36</vt:lpstr>
      <vt:lpstr>日誌37</vt:lpstr>
      <vt:lpstr>日誌38</vt:lpstr>
      <vt:lpstr>日誌39</vt:lpstr>
      <vt:lpstr>日誌40</vt:lpstr>
      <vt:lpstr>日誌41</vt:lpstr>
      <vt:lpstr>日誌42</vt:lpstr>
      <vt:lpstr>日誌43</vt:lpstr>
      <vt:lpstr>日誌44</vt:lpstr>
      <vt:lpstr>日誌45</vt:lpstr>
      <vt:lpstr>日誌46</vt:lpstr>
      <vt:lpstr>日誌47</vt:lpstr>
      <vt:lpstr>日誌48</vt:lpstr>
      <vt:lpstr>日誌49</vt:lpstr>
      <vt:lpstr>日誌50</vt:lpstr>
      <vt:lpstr>①人件費!Print_Area</vt:lpstr>
      <vt:lpstr>各月内訳表!Print_Area</vt:lpstr>
      <vt:lpstr>日誌1!Print_Area</vt:lpstr>
      <vt:lpstr>日誌10!Print_Area</vt:lpstr>
      <vt:lpstr>日誌11!Print_Area</vt:lpstr>
      <vt:lpstr>日誌12!Print_Area</vt:lpstr>
      <vt:lpstr>日誌13!Print_Area</vt:lpstr>
      <vt:lpstr>日誌14!Print_Area</vt:lpstr>
      <vt:lpstr>日誌15!Print_Area</vt:lpstr>
      <vt:lpstr>日誌16!Print_Area</vt:lpstr>
      <vt:lpstr>日誌17!Print_Area</vt:lpstr>
      <vt:lpstr>日誌18!Print_Area</vt:lpstr>
      <vt:lpstr>日誌19!Print_Area</vt:lpstr>
      <vt:lpstr>日誌2!Print_Area</vt:lpstr>
      <vt:lpstr>日誌20!Print_Area</vt:lpstr>
      <vt:lpstr>日誌3!Print_Area</vt:lpstr>
      <vt:lpstr>日誌31!Print_Area</vt:lpstr>
      <vt:lpstr>日誌32!Print_Area</vt:lpstr>
      <vt:lpstr>日誌33!Print_Area</vt:lpstr>
      <vt:lpstr>日誌34!Print_Area</vt:lpstr>
      <vt:lpstr>日誌35!Print_Area</vt:lpstr>
      <vt:lpstr>日誌36!Print_Area</vt:lpstr>
      <vt:lpstr>日誌37!Print_Area</vt:lpstr>
      <vt:lpstr>日誌38!Print_Area</vt:lpstr>
      <vt:lpstr>日誌39!Print_Area</vt:lpstr>
      <vt:lpstr>日誌4!Print_Area</vt:lpstr>
      <vt:lpstr>日誌40!Print_Area</vt:lpstr>
      <vt:lpstr>日誌41!Print_Area</vt:lpstr>
      <vt:lpstr>日誌42!Print_Area</vt:lpstr>
      <vt:lpstr>日誌43!Print_Area</vt:lpstr>
      <vt:lpstr>日誌44!Print_Area</vt:lpstr>
      <vt:lpstr>日誌45!Print_Area</vt:lpstr>
      <vt:lpstr>日誌46!Print_Area</vt:lpstr>
      <vt:lpstr>日誌47!Print_Area</vt:lpstr>
      <vt:lpstr>日誌48!Print_Area</vt:lpstr>
      <vt:lpstr>日誌49!Print_Area</vt:lpstr>
      <vt:lpstr>日誌5!Print_Area</vt:lpstr>
      <vt:lpstr>日誌50!Print_Area</vt:lpstr>
      <vt:lpstr>日誌6!Print_Area</vt:lpstr>
      <vt:lpstr>日誌7!Print_Area</vt:lpstr>
      <vt:lpstr>日誌8!Print_Area</vt:lpstr>
      <vt:lpstr>日誌9!Print_Area</vt:lpstr>
      <vt:lpstr>入力について!Print_Area</vt:lpstr>
      <vt:lpstr>①人件費!Print_Titles</vt:lpstr>
      <vt:lpstr>各月内訳表!Print_Titles</vt:lpstr>
      <vt:lpstr>日誌1!Print_Titles</vt:lpstr>
      <vt:lpstr>日誌10!Print_Titles</vt:lpstr>
      <vt:lpstr>日誌11!Print_Titles</vt:lpstr>
      <vt:lpstr>日誌12!Print_Titles</vt:lpstr>
      <vt:lpstr>日誌13!Print_Titles</vt:lpstr>
      <vt:lpstr>日誌14!Print_Titles</vt:lpstr>
      <vt:lpstr>日誌15!Print_Titles</vt:lpstr>
      <vt:lpstr>日誌16!Print_Titles</vt:lpstr>
      <vt:lpstr>日誌17!Print_Titles</vt:lpstr>
      <vt:lpstr>日誌18!Print_Titles</vt:lpstr>
      <vt:lpstr>日誌19!Print_Titles</vt:lpstr>
      <vt:lpstr>日誌2!Print_Titles</vt:lpstr>
      <vt:lpstr>日誌20!Print_Titles</vt:lpstr>
      <vt:lpstr>日誌3!Print_Titles</vt:lpstr>
      <vt:lpstr>日誌31!Print_Titles</vt:lpstr>
      <vt:lpstr>日誌32!Print_Titles</vt:lpstr>
      <vt:lpstr>日誌33!Print_Titles</vt:lpstr>
      <vt:lpstr>日誌34!Print_Titles</vt:lpstr>
      <vt:lpstr>日誌35!Print_Titles</vt:lpstr>
      <vt:lpstr>日誌36!Print_Titles</vt:lpstr>
      <vt:lpstr>日誌37!Print_Titles</vt:lpstr>
      <vt:lpstr>日誌38!Print_Titles</vt:lpstr>
      <vt:lpstr>日誌39!Print_Titles</vt:lpstr>
      <vt:lpstr>日誌4!Print_Titles</vt:lpstr>
      <vt:lpstr>日誌40!Print_Titles</vt:lpstr>
      <vt:lpstr>日誌41!Print_Titles</vt:lpstr>
      <vt:lpstr>日誌42!Print_Titles</vt:lpstr>
      <vt:lpstr>日誌43!Print_Titles</vt:lpstr>
      <vt:lpstr>日誌44!Print_Titles</vt:lpstr>
      <vt:lpstr>日誌45!Print_Titles</vt:lpstr>
      <vt:lpstr>日誌46!Print_Titles</vt:lpstr>
      <vt:lpstr>日誌47!Print_Titles</vt:lpstr>
      <vt:lpstr>日誌48!Print_Titles</vt:lpstr>
      <vt:lpstr>日誌49!Print_Titles</vt:lpstr>
      <vt:lpstr>日誌5!Print_Titles</vt:lpstr>
      <vt:lpstr>日誌50!Print_Titles</vt:lpstr>
      <vt:lpstr>日誌6!Print_Titles</vt:lpstr>
      <vt:lpstr>日誌7!Print_Titles</vt:lpstr>
      <vt:lpstr>日誌8!Print_Titles</vt:lpstr>
      <vt:lpstr>日誌9!Print_Titles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2025-09-26T05:04:52Z</cp:lastPrinted>
  <dcterms:created xsi:type="dcterms:W3CDTF">2025-05-27T04:34:18Z</dcterms:created>
  <dcterms:modified xsi:type="dcterms:W3CDTF">2025-11-19T02:10:18Z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0x0101001270E7F681EF8145B07E6423450B6F7C</vt:lpwstr>
  </property>
  <property fmtid="{D5CDD505-2E9C-101B-9397-08002B2CF9AE}" pid="3" name="MediaServiceImageTags">
    <vt:lpwstr/>
  </property>
</Properties>
</file>